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1255" windowHeight="9945" activeTab="3"/>
  </bookViews>
  <sheets>
    <sheet name="Imprägnierwerk Wülknitz" sheetId="1" r:id="rId1"/>
    <sheet name="Gaswerk Sachsen" sheetId="2" r:id="rId2"/>
    <sheet name="Kokerei Saarland" sheetId="4" r:id="rId3"/>
    <sheet name="Kokerei Brandenburg" sheetId="3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T8" i="4"/>
  <c r="D8"/>
  <c r="E8"/>
  <c r="J8"/>
  <c r="K8"/>
  <c r="L8"/>
  <c r="M8"/>
  <c r="N8"/>
  <c r="O8"/>
  <c r="U8"/>
  <c r="V8"/>
  <c r="W8"/>
  <c r="P8"/>
  <c r="Q8"/>
  <c r="R8"/>
  <c r="G8"/>
  <c r="H8"/>
  <c r="I8"/>
  <c r="AA8"/>
  <c r="AB8"/>
  <c r="AC8"/>
  <c r="AD8"/>
  <c r="AE8"/>
  <c r="AF8"/>
  <c r="X8"/>
  <c r="Y8"/>
  <c r="Z8"/>
  <c r="AG8"/>
  <c r="F8"/>
  <c r="S8"/>
  <c r="J8" i="3" l="1"/>
  <c r="E8"/>
  <c r="D8"/>
  <c r="I8"/>
  <c r="H8"/>
  <c r="G8"/>
  <c r="F8"/>
  <c r="K8"/>
  <c r="P8" i="2" l="1"/>
  <c r="H8"/>
  <c r="I8"/>
  <c r="J8"/>
  <c r="L8"/>
  <c r="M8"/>
  <c r="N8"/>
  <c r="O8"/>
  <c r="F8"/>
  <c r="G8"/>
  <c r="R8"/>
  <c r="S8"/>
  <c r="E8"/>
  <c r="K8"/>
  <c r="Q8"/>
  <c r="D8"/>
  <c r="K31" i="1" l="1"/>
  <c r="G31"/>
  <c r="K30"/>
  <c r="G30"/>
  <c r="AL29"/>
  <c r="L29"/>
  <c r="K29"/>
  <c r="J29"/>
  <c r="G29"/>
  <c r="AG29"/>
  <c r="AF29"/>
  <c r="AK28"/>
  <c r="K28"/>
  <c r="G28"/>
  <c r="AK27"/>
  <c r="K27"/>
  <c r="G27"/>
  <c r="AL26"/>
  <c r="AK26"/>
  <c r="K26"/>
  <c r="I26"/>
  <c r="H26"/>
  <c r="G26"/>
  <c r="AF26"/>
  <c r="AK25"/>
  <c r="K25"/>
  <c r="G25"/>
  <c r="AL24"/>
  <c r="AK24"/>
  <c r="K24"/>
  <c r="O24"/>
  <c r="G24"/>
</calcChain>
</file>

<file path=xl/sharedStrings.xml><?xml version="1.0" encoding="utf-8"?>
<sst xmlns="http://schemas.openxmlformats.org/spreadsheetml/2006/main" count="3850" uniqueCount="343">
  <si>
    <t>GWM</t>
  </si>
  <si>
    <t>OP</t>
  </si>
  <si>
    <t>MP</t>
  </si>
  <si>
    <t>UP</t>
  </si>
  <si>
    <t>Phenol</t>
  </si>
  <si>
    <t>µg/l</t>
  </si>
  <si>
    <t>&lt;1,4</t>
  </si>
  <si>
    <t>&lt;1,3</t>
  </si>
  <si>
    <t>&lt;1,5</t>
  </si>
  <si>
    <t>2-Methylphenol</t>
  </si>
  <si>
    <t>&lt;1,1</t>
  </si>
  <si>
    <t>&lt;1,0</t>
  </si>
  <si>
    <t>&lt;1,2</t>
  </si>
  <si>
    <t>3-Methylphenol</t>
  </si>
  <si>
    <t>&lt;1,7</t>
  </si>
  <si>
    <t>&lt;1,9</t>
  </si>
  <si>
    <t>&lt;1,8</t>
  </si>
  <si>
    <t>&lt;1,6</t>
  </si>
  <si>
    <t>4-Methylphenol</t>
  </si>
  <si>
    <t>&lt;2,4</t>
  </si>
  <si>
    <t>&lt;2,6</t>
  </si>
  <si>
    <t>&lt;2,5</t>
  </si>
  <si>
    <t>&lt;2,7</t>
  </si>
  <si>
    <t>&lt;2,3</t>
  </si>
  <si>
    <t>2,3-Dimethylphenol*</t>
  </si>
  <si>
    <t>&lt;4,6</t>
  </si>
  <si>
    <t>&lt;4,4</t>
  </si>
  <si>
    <t>&lt;4,9</t>
  </si>
  <si>
    <t>&lt;4,7</t>
  </si>
  <si>
    <t>&lt;5,0</t>
  </si>
  <si>
    <t>&lt;4,5</t>
  </si>
  <si>
    <t>&lt;4,3</t>
  </si>
  <si>
    <t>2,4-Dimethylphenol</t>
  </si>
  <si>
    <t>&lt;2,2</t>
  </si>
  <si>
    <t>&lt;2,1</t>
  </si>
  <si>
    <t>2,5-Dimethylphenol</t>
  </si>
  <si>
    <t>2,6-Dimethylphenol</t>
  </si>
  <si>
    <t>&lt;0,99</t>
  </si>
  <si>
    <t>&lt;0,98</t>
  </si>
  <si>
    <t>&lt;0,97</t>
  </si>
  <si>
    <t>3,4-Dimethylphenol</t>
  </si>
  <si>
    <t>&lt;3,0</t>
  </si>
  <si>
    <t>&lt;2,9</t>
  </si>
  <si>
    <t>&lt;3,2</t>
  </si>
  <si>
    <t>&lt;3,1</t>
  </si>
  <si>
    <t>&lt;3,3</t>
  </si>
  <si>
    <t>&lt;2,8</t>
  </si>
  <si>
    <t>3,5-Dimethylphenol</t>
  </si>
  <si>
    <t>&lt;2,0</t>
  </si>
  <si>
    <t>2,3,5-Trimethylphenol</t>
  </si>
  <si>
    <t>2,3,6-Trimethylphenol</t>
  </si>
  <si>
    <t>2,4,6-Trimethylphenol</t>
  </si>
  <si>
    <t>&lt;0,90</t>
  </si>
  <si>
    <t>&lt;0,87</t>
  </si>
  <si>
    <t>&lt;0,93</t>
  </si>
  <si>
    <t>&lt;0,91</t>
  </si>
  <si>
    <t>&lt;0,86</t>
  </si>
  <si>
    <t>&lt;0,89</t>
  </si>
  <si>
    <t>&lt;0,85</t>
  </si>
  <si>
    <t>3,4,5-Trimethylphenol</t>
  </si>
  <si>
    <t>2-Ethylphenol</t>
  </si>
  <si>
    <t>3-Ethylphenol</t>
  </si>
  <si>
    <t>4-Ethylphenol*</t>
  </si>
  <si>
    <t>4-Propylphenol</t>
  </si>
  <si>
    <t>4-Isopropylphenol</t>
  </si>
  <si>
    <t>&lt;3,4</t>
  </si>
  <si>
    <t>&lt;3,6</t>
  </si>
  <si>
    <t>&lt;3,5</t>
  </si>
  <si>
    <t>&lt;3,7</t>
  </si>
  <si>
    <t>2-Hydroxybiphenyl</t>
  </si>
  <si>
    <t>Benzol</t>
  </si>
  <si>
    <t>Toluol</t>
  </si>
  <si>
    <t>Ethylbenzol</t>
  </si>
  <si>
    <t>m-/p-Xylol</t>
  </si>
  <si>
    <t>o-Xylol</t>
  </si>
  <si>
    <t>1,2,3-Trimethylbenzol</t>
  </si>
  <si>
    <t>1,2,4-Trimethylbenzol</t>
  </si>
  <si>
    <t>1,3,5-Trimethylbenzol</t>
  </si>
  <si>
    <t>Indan</t>
  </si>
  <si>
    <t>&lt;3,8</t>
  </si>
  <si>
    <t>&lt;4,0</t>
  </si>
  <si>
    <t>1-Indanon</t>
  </si>
  <si>
    <t>Naphthalin</t>
  </si>
  <si>
    <t>1-Methylnaphthalin</t>
  </si>
  <si>
    <t>2-Methylnaphthalin</t>
  </si>
  <si>
    <t>Acenaphthylen</t>
  </si>
  <si>
    <t>&lt;23</t>
  </si>
  <si>
    <t>Acenaphthen</t>
  </si>
  <si>
    <t>Fluoren</t>
  </si>
  <si>
    <t>Phenanthren</t>
  </si>
  <si>
    <t>Anthracen</t>
  </si>
  <si>
    <t>Fluoranthen</t>
  </si>
  <si>
    <t>Pyren</t>
  </si>
  <si>
    <t>Chinolin</t>
  </si>
  <si>
    <t>&lt;5,4</t>
  </si>
  <si>
    <t>&lt;5,3</t>
  </si>
  <si>
    <t>&lt;5,9</t>
  </si>
  <si>
    <t>&lt;5,6</t>
  </si>
  <si>
    <t>&lt;6,0</t>
  </si>
  <si>
    <t>&lt;5,5</t>
  </si>
  <si>
    <t>&lt;5,7</t>
  </si>
  <si>
    <t>&lt;5,2</t>
  </si>
  <si>
    <t>&lt;5,1</t>
  </si>
  <si>
    <t>&lt;5,8</t>
  </si>
  <si>
    <t>2-Methylchinolin</t>
  </si>
  <si>
    <t>&lt;43</t>
  </si>
  <si>
    <t>&lt;41</t>
  </si>
  <si>
    <t>&lt;46</t>
  </si>
  <si>
    <t>&lt;44</t>
  </si>
  <si>
    <t>&lt;47</t>
  </si>
  <si>
    <t>&lt;45</t>
  </si>
  <si>
    <t>&lt;42</t>
  </si>
  <si>
    <t>&lt;40</t>
  </si>
  <si>
    <t>2,4-Dimethylchinolin</t>
  </si>
  <si>
    <t>&lt;8,5</t>
  </si>
  <si>
    <t>&lt;8,2</t>
  </si>
  <si>
    <t>&lt;9,1</t>
  </si>
  <si>
    <t>&lt;8,8</t>
  </si>
  <si>
    <t>&lt;9,4</t>
  </si>
  <si>
    <t>&lt;8,7</t>
  </si>
  <si>
    <t>&lt;8,1</t>
  </si>
  <si>
    <t>&lt;8,4</t>
  </si>
  <si>
    <t>&lt;8,0</t>
  </si>
  <si>
    <t>&lt;11</t>
  </si>
  <si>
    <t>&lt;9,3</t>
  </si>
  <si>
    <t>Carbazol</t>
  </si>
  <si>
    <t>Phenanthridin</t>
  </si>
  <si>
    <t>Acridin</t>
  </si>
  <si>
    <t>Benzo[b]thiophen</t>
  </si>
  <si>
    <t>3-Methylbenzo[b]thiophen</t>
  </si>
  <si>
    <t>Dibenzothiophen</t>
  </si>
  <si>
    <t>Benzo[b]furan</t>
  </si>
  <si>
    <t>&lt;0,83</t>
  </si>
  <si>
    <t>&lt;0,92</t>
  </si>
  <si>
    <t>&lt;0,95</t>
  </si>
  <si>
    <t>&lt;0,82</t>
  </si>
  <si>
    <t>&lt;0,81</t>
  </si>
  <si>
    <t>&lt;0,94</t>
  </si>
  <si>
    <t>2-Methylbenzo[b]furan</t>
  </si>
  <si>
    <t>2,3-Dimethylbenzofuran</t>
  </si>
  <si>
    <t>Dibenzofuran</t>
  </si>
  <si>
    <t>2-Methyldibenzofuran</t>
  </si>
  <si>
    <t>Xanthen</t>
  </si>
  <si>
    <t>Xanthenon</t>
  </si>
  <si>
    <t>&lt;3,9</t>
  </si>
  <si>
    <t>&lt;0,64</t>
  </si>
  <si>
    <t>&lt;0,65</t>
  </si>
  <si>
    <t>&lt;0,62</t>
  </si>
  <si>
    <t>&lt;0,80</t>
  </si>
  <si>
    <t>&lt;0,96</t>
  </si>
  <si>
    <t>&lt;31</t>
  </si>
  <si>
    <t>&lt;0,55</t>
  </si>
  <si>
    <t>&lt;0,71</t>
  </si>
  <si>
    <t>*ein Peak</t>
  </si>
  <si>
    <t>Parameter</t>
  </si>
  <si>
    <t>&lt;10</t>
  </si>
  <si>
    <t>&lt;0,10</t>
  </si>
  <si>
    <t>&lt;0,78</t>
  </si>
  <si>
    <t>&lt;0,77</t>
  </si>
  <si>
    <t>&lt;0,79</t>
  </si>
  <si>
    <t>&lt;0,88</t>
  </si>
  <si>
    <t>&lt;4,2</t>
  </si>
  <si>
    <t>&lt;12</t>
  </si>
  <si>
    <t>&lt;4,1</t>
  </si>
  <si>
    <t>&lt;0,32</t>
  </si>
  <si>
    <t>&lt;0,31</t>
  </si>
  <si>
    <t>&lt;8,9</t>
  </si>
  <si>
    <t>&lt;7,1</t>
  </si>
  <si>
    <t>&lt;0,73</t>
  </si>
  <si>
    <t>&lt;0,75</t>
  </si>
  <si>
    <t>&lt;0,72</t>
  </si>
  <si>
    <t>&lt;0,74</t>
  </si>
  <si>
    <t>&lt;13</t>
  </si>
  <si>
    <t>&lt;39</t>
  </si>
  <si>
    <t>&lt;4,8</t>
  </si>
  <si>
    <t>&lt;30</t>
  </si>
  <si>
    <t>&lt;17</t>
  </si>
  <si>
    <t>&lt;56</t>
  </si>
  <si>
    <t>&lt;18</t>
  </si>
  <si>
    <t>&lt;54</t>
  </si>
  <si>
    <t>&lt;83</t>
  </si>
  <si>
    <t>&lt;270</t>
  </si>
  <si>
    <t>&lt;85</t>
  </si>
  <si>
    <t>&lt;82</t>
  </si>
  <si>
    <t>&lt;84</t>
  </si>
  <si>
    <t>&lt;260</t>
  </si>
  <si>
    <t>&lt;8,6</t>
  </si>
  <si>
    <t>&lt;8,3</t>
  </si>
  <si>
    <t>&lt;6,1</t>
  </si>
  <si>
    <t>&lt;0,19</t>
  </si>
  <si>
    <t>&lt;0,20</t>
  </si>
  <si>
    <t>&lt;0,66</t>
  </si>
  <si>
    <t>&lt;0,41</t>
  </si>
  <si>
    <t>&lt;0,42</t>
  </si>
  <si>
    <t>&lt;0,13</t>
  </si>
  <si>
    <t>&lt;0,67</t>
  </si>
  <si>
    <t>&lt;0,68</t>
  </si>
  <si>
    <t>&lt;0,70</t>
  </si>
  <si>
    <t>&lt;0,69</t>
  </si>
  <si>
    <t>&lt;9,0</t>
  </si>
  <si>
    <t>Imprägnierwerk Wülknitz</t>
  </si>
  <si>
    <t>Gaswerk Sachsen</t>
  </si>
  <si>
    <t>&lt;24</t>
  </si>
  <si>
    <t>&lt;14</t>
  </si>
  <si>
    <t>&lt;19</t>
  </si>
  <si>
    <t>&lt;473</t>
  </si>
  <si>
    <t>&lt;48</t>
  </si>
  <si>
    <t>&lt;483</t>
  </si>
  <si>
    <t>&lt;32</t>
  </si>
  <si>
    <t>&lt;6,4</t>
  </si>
  <si>
    <t>&lt;6,3</t>
  </si>
  <si>
    <t>&lt;59</t>
  </si>
  <si>
    <t>&lt;6,7</t>
  </si>
  <si>
    <t>&lt;470</t>
  </si>
  <si>
    <t>&lt;61</t>
  </si>
  <si>
    <t>&lt;21</t>
  </si>
  <si>
    <t>&lt;402</t>
  </si>
  <si>
    <t>&lt;497</t>
  </si>
  <si>
    <t>&lt;26</t>
  </si>
  <si>
    <t>&lt;51</t>
  </si>
  <si>
    <t>&lt;507</t>
  </si>
  <si>
    <t>&lt;493</t>
  </si>
  <si>
    <t>&lt;50</t>
  </si>
  <si>
    <t>&lt;503</t>
  </si>
  <si>
    <t>&lt;543</t>
  </si>
  <si>
    <t>&lt;29</t>
  </si>
  <si>
    <t>&lt;55</t>
  </si>
  <si>
    <t>&lt;554</t>
  </si>
  <si>
    <t>&lt;2164</t>
  </si>
  <si>
    <t>&lt;114</t>
  </si>
  <si>
    <t>&lt;221</t>
  </si>
  <si>
    <t>&lt;220</t>
  </si>
  <si>
    <t>&lt;2207</t>
  </si>
  <si>
    <t>&lt;882</t>
  </si>
  <si>
    <t>&lt;90</t>
  </si>
  <si>
    <t>&lt;9,2</t>
  </si>
  <si>
    <t>&lt;899</t>
  </si>
  <si>
    <t>&lt;250</t>
  </si>
  <si>
    <t>&lt;25</t>
  </si>
  <si>
    <t>&lt;255</t>
  </si>
  <si>
    <t>&lt;399</t>
  </si>
  <si>
    <t>&lt;407</t>
  </si>
  <si>
    <t>&lt;437</t>
  </si>
  <si>
    <t>&lt;446</t>
  </si>
  <si>
    <t>&lt;218</t>
  </si>
  <si>
    <t>&lt;22</t>
  </si>
  <si>
    <t>&lt;223</t>
  </si>
  <si>
    <t>&lt;234</t>
  </si>
  <si>
    <t>&lt;239</t>
  </si>
  <si>
    <t>&lt;345</t>
  </si>
  <si>
    <t>&lt;35</t>
  </si>
  <si>
    <t>&lt;352</t>
  </si>
  <si>
    <t>&lt;34</t>
  </si>
  <si>
    <t>&lt;342</t>
  </si>
  <si>
    <t>&lt;231</t>
  </si>
  <si>
    <t>&lt;256</t>
  </si>
  <si>
    <t>&lt;261</t>
  </si>
  <si>
    <t>&lt;312</t>
  </si>
  <si>
    <t>&lt;319</t>
  </si>
  <si>
    <t>&lt;374</t>
  </si>
  <si>
    <t>&lt;20</t>
  </si>
  <si>
    <t>&lt;38</t>
  </si>
  <si>
    <t>&lt;381</t>
  </si>
  <si>
    <t>&lt;606</t>
  </si>
  <si>
    <t>&lt;62</t>
  </si>
  <si>
    <t>&lt;618</t>
  </si>
  <si>
    <t>Kokerei Brandeburg</t>
  </si>
  <si>
    <t>&lt;500</t>
  </si>
  <si>
    <t>&lt;33</t>
  </si>
  <si>
    <t>&lt;36</t>
  </si>
  <si>
    <t>&lt;37</t>
  </si>
  <si>
    <t>&lt;200</t>
  </si>
  <si>
    <t>&lt;400</t>
  </si>
  <si>
    <t>&lt;3000</t>
  </si>
  <si>
    <t>---</t>
  </si>
  <si>
    <t>OF</t>
  </si>
  <si>
    <t>MF</t>
  </si>
  <si>
    <t>UF</t>
  </si>
  <si>
    <t>&lt;7,2</t>
  </si>
  <si>
    <t>&lt;0,7</t>
  </si>
  <si>
    <t>&lt;16</t>
  </si>
  <si>
    <t>&lt;0,8</t>
  </si>
  <si>
    <t>&lt;15</t>
  </si>
  <si>
    <t>&lt;0,60</t>
  </si>
  <si>
    <t>&lt;9,6</t>
  </si>
  <si>
    <t>&lt;52</t>
  </si>
  <si>
    <t>&lt;2</t>
  </si>
  <si>
    <t>&lt;126</t>
  </si>
  <si>
    <t>&lt;66</t>
  </si>
  <si>
    <t>&lt;6,6</t>
  </si>
  <si>
    <t>&lt;60</t>
  </si>
  <si>
    <t>&lt;7,5</t>
  </si>
  <si>
    <t>&lt;7,7</t>
  </si>
  <si>
    <t>&lt;6,2</t>
  </si>
  <si>
    <t>&lt;7,9</t>
  </si>
  <si>
    <t>&lt;9,8</t>
  </si>
  <si>
    <t>&lt;9,9</t>
  </si>
  <si>
    <t>&lt;53</t>
  </si>
  <si>
    <t>&lt;9,5</t>
  </si>
  <si>
    <t>&lt;7,8</t>
  </si>
  <si>
    <t>&lt;9,7</t>
  </si>
  <si>
    <t>&lt;58</t>
  </si>
  <si>
    <t>&lt;57</t>
  </si>
  <si>
    <t>&lt;120</t>
  </si>
  <si>
    <t>&lt;6,9</t>
  </si>
  <si>
    <t>&lt;117</t>
  </si>
  <si>
    <t>&lt;89</t>
  </si>
  <si>
    <t>&lt;295</t>
  </si>
  <si>
    <t>&lt;296</t>
  </si>
  <si>
    <t>&lt;780</t>
  </si>
  <si>
    <t>&lt;70</t>
  </si>
  <si>
    <t>&lt;760</t>
  </si>
  <si>
    <t>&lt;294</t>
  </si>
  <si>
    <t>&lt;293</t>
  </si>
  <si>
    <t>&lt;581</t>
  </si>
  <si>
    <t>&lt;291</t>
  </si>
  <si>
    <t>&lt;243</t>
  </si>
  <si>
    <t>&lt;242</t>
  </si>
  <si>
    <t>&lt;97</t>
  </si>
  <si>
    <t>&lt;95</t>
  </si>
  <si>
    <t>&lt;73</t>
  </si>
  <si>
    <t>&lt;6,8</t>
  </si>
  <si>
    <t>&lt;7,0</t>
  </si>
  <si>
    <t>&lt;7,4</t>
  </si>
  <si>
    <t>&lt;6,5</t>
  </si>
  <si>
    <t>&lt;100</t>
  </si>
  <si>
    <t>&lt;107</t>
  </si>
  <si>
    <t>&lt;93</t>
  </si>
  <si>
    <t>&lt;96</t>
  </si>
  <si>
    <t>&lt;638</t>
  </si>
  <si>
    <t>&lt;138</t>
  </si>
  <si>
    <t>&lt;99</t>
  </si>
  <si>
    <t>Kokerei Saarland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</si>
  <si>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</si>
  <si>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</si>
  <si>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</si>
  <si>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</si>
  <si>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</si>
  <si>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</si>
  <si>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</si>
  <si>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</si>
  <si>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</si>
  <si>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10..90 m u. GOK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</si>
</sst>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0.0"/>
    <numFmt numFmtId="166" formatCode="0.0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Border="1" applyAlignment="1">
      <alignment horizontal="center"/>
    </xf>
    <xf numFmtId="1" fontId="0" fillId="0" borderId="0" xfId="0" applyNumberFormat="1" applyFill="1" applyBorder="1" applyAlignment="1">
      <alignment horizontal="right" vertical="center"/>
    </xf>
    <xf numFmtId="1" fontId="0" fillId="4" borderId="0" xfId="0" applyNumberFormat="1" applyFill="1" applyBorder="1" applyAlignment="1">
      <alignment horizontal="right" vertical="center"/>
    </xf>
    <xf numFmtId="1" fontId="0" fillId="7" borderId="0" xfId="0" applyNumberFormat="1" applyFill="1" applyBorder="1" applyAlignment="1">
      <alignment horizontal="right" vertical="center"/>
    </xf>
    <xf numFmtId="165" fontId="0" fillId="7" borderId="0" xfId="0" applyNumberFormat="1" applyFill="1" applyBorder="1" applyAlignment="1">
      <alignment horizontal="right" vertical="center"/>
    </xf>
    <xf numFmtId="1" fontId="0" fillId="2" borderId="0" xfId="0" applyNumberFormat="1" applyFill="1" applyBorder="1" applyAlignment="1">
      <alignment horizontal="right" vertical="center"/>
    </xf>
    <xf numFmtId="0" fontId="2" fillId="7" borderId="0" xfId="0" applyFont="1" applyFill="1" applyBorder="1"/>
    <xf numFmtId="0" fontId="0" fillId="0" borderId="0" xfId="0" applyFill="1"/>
    <xf numFmtId="1" fontId="0" fillId="0" borderId="0" xfId="0" applyNumberFormat="1" applyFill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165" fontId="0" fillId="0" borderId="0" xfId="0" applyNumberFormat="1" applyFont="1" applyFill="1" applyBorder="1" applyAlignment="1">
      <alignment horizontal="right"/>
    </xf>
    <xf numFmtId="1" fontId="0" fillId="0" borderId="0" xfId="0" applyNumberFormat="1" applyFont="1" applyFill="1" applyBorder="1" applyAlignment="1">
      <alignment vertical="center"/>
    </xf>
    <xf numFmtId="1" fontId="0" fillId="0" borderId="0" xfId="0" applyNumberFormat="1" applyFont="1" applyFill="1" applyBorder="1"/>
    <xf numFmtId="165" fontId="0" fillId="0" borderId="0" xfId="0" applyNumberFormat="1" applyFont="1" applyFill="1" applyBorder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5" fontId="0" fillId="2" borderId="0" xfId="0" applyNumberFormat="1" applyFont="1" applyFill="1" applyBorder="1"/>
    <xf numFmtId="165" fontId="0" fillId="2" borderId="0" xfId="0" applyNumberFormat="1" applyFont="1" applyFill="1" applyBorder="1" applyAlignment="1">
      <alignment horizontal="center"/>
    </xf>
    <xf numFmtId="165" fontId="0" fillId="2" borderId="0" xfId="0" applyNumberFormat="1" applyFont="1" applyFill="1" applyBorder="1" applyAlignment="1">
      <alignment horizontal="right" vertical="center"/>
    </xf>
    <xf numFmtId="0" fontId="0" fillId="2" borderId="0" xfId="0" applyNumberFormat="1" applyFont="1" applyFill="1" applyBorder="1" applyAlignment="1">
      <alignment horizontal="right" vertical="center"/>
    </xf>
    <xf numFmtId="2" fontId="0" fillId="2" borderId="0" xfId="0" applyNumberFormat="1" applyFont="1" applyFill="1" applyBorder="1" applyAlignment="1">
      <alignment horizontal="right" vertical="center"/>
    </xf>
    <xf numFmtId="1" fontId="0" fillId="2" borderId="0" xfId="0" applyNumberFormat="1" applyFont="1" applyFill="1" applyBorder="1" applyAlignment="1">
      <alignment horizontal="right" vertical="center"/>
    </xf>
    <xf numFmtId="165" fontId="0" fillId="0" borderId="0" xfId="0" applyNumberFormat="1" applyFont="1" applyBorder="1"/>
    <xf numFmtId="165" fontId="0" fillId="3" borderId="0" xfId="0" applyNumberFormat="1" applyFont="1" applyFill="1" applyBorder="1"/>
    <xf numFmtId="165" fontId="0" fillId="3" borderId="0" xfId="0" applyNumberFormat="1" applyFont="1" applyFill="1" applyBorder="1" applyAlignment="1">
      <alignment horizontal="center"/>
    </xf>
    <xf numFmtId="165" fontId="0" fillId="3" borderId="0" xfId="0" applyNumberFormat="1" applyFont="1" applyFill="1" applyBorder="1" applyAlignment="1">
      <alignment horizontal="right" vertical="center"/>
    </xf>
    <xf numFmtId="0" fontId="0" fillId="3" borderId="0" xfId="0" applyNumberFormat="1" applyFont="1" applyFill="1" applyBorder="1" applyAlignment="1">
      <alignment horizontal="right" vertical="center"/>
    </xf>
    <xf numFmtId="2" fontId="0" fillId="3" borderId="0" xfId="0" applyNumberFormat="1" applyFont="1" applyFill="1" applyBorder="1" applyAlignment="1">
      <alignment horizontal="right" vertical="center"/>
    </xf>
    <xf numFmtId="1" fontId="0" fillId="3" borderId="0" xfId="0" applyNumberFormat="1" applyFont="1" applyFill="1" applyBorder="1" applyAlignment="1">
      <alignment horizontal="right" vertical="center"/>
    </xf>
    <xf numFmtId="0" fontId="0" fillId="4" borderId="0" xfId="0" applyFont="1" applyFill="1" applyBorder="1"/>
    <xf numFmtId="0" fontId="0" fillId="4" borderId="0" xfId="0" applyFont="1" applyFill="1" applyBorder="1" applyAlignment="1">
      <alignment horizontal="center"/>
    </xf>
    <xf numFmtId="1" fontId="0" fillId="4" borderId="0" xfId="0" applyNumberFormat="1" applyFont="1" applyFill="1" applyBorder="1" applyAlignment="1">
      <alignment horizontal="right" vertical="center"/>
    </xf>
    <xf numFmtId="165" fontId="0" fillId="4" borderId="0" xfId="0" applyNumberFormat="1" applyFont="1" applyFill="1" applyBorder="1" applyAlignment="1">
      <alignment horizontal="right" vertical="center"/>
    </xf>
    <xf numFmtId="0" fontId="0" fillId="0" borderId="0" xfId="0" applyFont="1" applyBorder="1"/>
    <xf numFmtId="0" fontId="0" fillId="5" borderId="0" xfId="0" applyFont="1" applyFill="1" applyBorder="1"/>
    <xf numFmtId="0" fontId="0" fillId="5" borderId="0" xfId="0" applyFont="1" applyFill="1" applyBorder="1" applyAlignment="1">
      <alignment horizontal="center"/>
    </xf>
    <xf numFmtId="0" fontId="0" fillId="5" borderId="0" xfId="0" applyNumberFormat="1" applyFont="1" applyFill="1" applyBorder="1" applyAlignment="1">
      <alignment horizontal="right" vertical="center"/>
    </xf>
    <xf numFmtId="1" fontId="0" fillId="5" borderId="0" xfId="0" applyNumberFormat="1" applyFont="1" applyFill="1" applyBorder="1" applyAlignment="1">
      <alignment horizontal="right" vertical="center"/>
    </xf>
    <xf numFmtId="165" fontId="0" fillId="5" borderId="0" xfId="0" applyNumberFormat="1" applyFont="1" applyFill="1" applyBorder="1" applyAlignment="1">
      <alignment horizontal="right" vertical="center"/>
    </xf>
    <xf numFmtId="0" fontId="0" fillId="7" borderId="0" xfId="0" applyFont="1" applyFill="1" applyBorder="1"/>
    <xf numFmtId="0" fontId="0" fillId="7" borderId="0" xfId="0" applyFont="1" applyFill="1" applyBorder="1" applyAlignment="1">
      <alignment horizontal="center"/>
    </xf>
    <xf numFmtId="1" fontId="0" fillId="7" borderId="0" xfId="0" applyNumberFormat="1" applyFont="1" applyFill="1" applyBorder="1" applyAlignment="1">
      <alignment horizontal="right" vertical="center"/>
    </xf>
    <xf numFmtId="165" fontId="0" fillId="7" borderId="0" xfId="0" applyNumberFormat="1" applyFont="1" applyFill="1" applyBorder="1" applyAlignment="1">
      <alignment horizontal="right" vertical="center"/>
    </xf>
    <xf numFmtId="0" fontId="0" fillId="7" borderId="0" xfId="0" applyNumberFormat="1" applyFont="1" applyFill="1" applyBorder="1" applyAlignment="1">
      <alignment horizontal="right" vertical="center"/>
    </xf>
    <xf numFmtId="2" fontId="0" fillId="7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 vertical="center"/>
    </xf>
    <xf numFmtId="1" fontId="4" fillId="4" borderId="0" xfId="0" applyNumberFormat="1" applyFont="1" applyFill="1" applyBorder="1" applyAlignment="1">
      <alignment horizontal="right" vertical="center"/>
    </xf>
    <xf numFmtId="2" fontId="4" fillId="5" borderId="0" xfId="0" applyNumberFormat="1" applyFont="1" applyFill="1" applyBorder="1" applyAlignment="1">
      <alignment horizontal="right" vertical="center"/>
    </xf>
    <xf numFmtId="165" fontId="4" fillId="5" borderId="0" xfId="0" applyNumberFormat="1" applyFont="1" applyFill="1" applyBorder="1" applyAlignment="1">
      <alignment horizontal="right" vertical="center"/>
    </xf>
    <xf numFmtId="1" fontId="4" fillId="5" borderId="0" xfId="0" applyNumberFormat="1" applyFont="1" applyFill="1" applyBorder="1" applyAlignment="1">
      <alignment horizontal="right" vertical="center"/>
    </xf>
    <xf numFmtId="0" fontId="4" fillId="5" borderId="0" xfId="0" applyNumberFormat="1" applyFont="1" applyFill="1" applyBorder="1" applyAlignment="1">
      <alignment horizontal="right" vertical="center"/>
    </xf>
    <xf numFmtId="1" fontId="4" fillId="7" borderId="0" xfId="0" applyNumberFormat="1" applyFont="1" applyFill="1" applyBorder="1" applyAlignment="1">
      <alignment horizontal="right" vertical="center"/>
    </xf>
    <xf numFmtId="165" fontId="4" fillId="7" borderId="0" xfId="0" applyNumberFormat="1" applyFont="1" applyFill="1" applyBorder="1" applyAlignment="1">
      <alignment horizontal="right" vertical="center"/>
    </xf>
    <xf numFmtId="2" fontId="4" fillId="7" borderId="0" xfId="0" applyNumberFormat="1" applyFont="1" applyFill="1" applyBorder="1" applyAlignment="1">
      <alignment horizontal="right" vertical="center"/>
    </xf>
    <xf numFmtId="0" fontId="4" fillId="7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1" fontId="0" fillId="2" borderId="0" xfId="0" applyNumberFormat="1" applyFont="1" applyFill="1" applyBorder="1" applyAlignment="1">
      <alignment vertical="center" wrapText="1"/>
    </xf>
    <xf numFmtId="1" fontId="0" fillId="2" borderId="0" xfId="0" applyNumberFormat="1" applyFont="1" applyFill="1" applyBorder="1" applyAlignment="1">
      <alignment horizontal="center" vertical="center"/>
    </xf>
    <xf numFmtId="165" fontId="0" fillId="2" borderId="0" xfId="0" applyNumberFormat="1" applyFont="1" applyFill="1" applyBorder="1" applyAlignment="1">
      <alignment horizontal="right"/>
    </xf>
    <xf numFmtId="1" fontId="0" fillId="2" borderId="0" xfId="0" applyNumberFormat="1" applyFont="1" applyFill="1" applyBorder="1" applyAlignment="1">
      <alignment horizontal="right"/>
    </xf>
    <xf numFmtId="0" fontId="0" fillId="2" borderId="0" xfId="0" applyNumberFormat="1" applyFont="1" applyFill="1" applyBorder="1" applyAlignment="1">
      <alignment horizontal="right"/>
    </xf>
    <xf numFmtId="1" fontId="0" fillId="2" borderId="0" xfId="0" applyNumberFormat="1" applyFont="1" applyFill="1" applyBorder="1" applyAlignment="1">
      <alignment vertical="center" wrapText="1" shrinkToFit="1"/>
    </xf>
    <xf numFmtId="165" fontId="0" fillId="2" borderId="0" xfId="0" applyNumberFormat="1" applyFont="1" applyFill="1" applyBorder="1" applyAlignment="1">
      <alignment vertical="center" wrapText="1"/>
    </xf>
    <xf numFmtId="165" fontId="0" fillId="2" borderId="0" xfId="0" applyNumberFormat="1" applyFont="1" applyFill="1" applyBorder="1" applyAlignment="1">
      <alignment horizontal="center" vertical="center"/>
    </xf>
    <xf numFmtId="1" fontId="4" fillId="3" borderId="0" xfId="0" applyNumberFormat="1" applyFont="1" applyFill="1" applyBorder="1" applyAlignment="1">
      <alignment vertical="center" wrapText="1"/>
    </xf>
    <xf numFmtId="1" fontId="0" fillId="3" borderId="0" xfId="0" applyNumberFormat="1" applyFont="1" applyFill="1" applyBorder="1" applyAlignment="1">
      <alignment horizontal="center" vertical="center"/>
    </xf>
    <xf numFmtId="165" fontId="0" fillId="3" borderId="0" xfId="0" applyNumberFormat="1" applyFont="1" applyFill="1" applyBorder="1" applyAlignment="1">
      <alignment horizontal="right"/>
    </xf>
    <xf numFmtId="1" fontId="0" fillId="3" borderId="0" xfId="0" applyNumberFormat="1" applyFont="1" applyFill="1" applyBorder="1" applyAlignment="1">
      <alignment horizontal="right"/>
    </xf>
    <xf numFmtId="0" fontId="4" fillId="3" borderId="0" xfId="0" applyNumberFormat="1" applyFont="1" applyFill="1" applyBorder="1" applyAlignment="1">
      <alignment horizontal="right"/>
    </xf>
    <xf numFmtId="1" fontId="0" fillId="2" borderId="0" xfId="0" applyNumberFormat="1" applyFont="1" applyFill="1" applyBorder="1" applyAlignment="1">
      <alignment vertical="center"/>
    </xf>
    <xf numFmtId="1" fontId="0" fillId="4" borderId="0" xfId="0" applyNumberFormat="1" applyFont="1" applyFill="1" applyBorder="1" applyAlignment="1">
      <alignment vertical="center"/>
    </xf>
    <xf numFmtId="1" fontId="0" fillId="4" borderId="0" xfId="0" applyNumberFormat="1" applyFont="1" applyFill="1" applyBorder="1" applyAlignment="1">
      <alignment horizontal="center" vertical="center"/>
    </xf>
    <xf numFmtId="1" fontId="0" fillId="4" borderId="0" xfId="0" applyNumberFormat="1" applyFont="1" applyFill="1" applyBorder="1" applyAlignment="1">
      <alignment horizontal="right"/>
    </xf>
    <xf numFmtId="165" fontId="0" fillId="4" borderId="0" xfId="0" applyNumberFormat="1" applyFont="1" applyFill="1" applyBorder="1" applyAlignment="1">
      <alignment vertical="center"/>
    </xf>
    <xf numFmtId="165" fontId="0" fillId="4" borderId="0" xfId="0" applyNumberFormat="1" applyFont="1" applyFill="1" applyBorder="1" applyAlignment="1">
      <alignment horizontal="center" vertical="center"/>
    </xf>
    <xf numFmtId="165" fontId="0" fillId="4" borderId="0" xfId="0" applyNumberFormat="1" applyFont="1" applyFill="1" applyBorder="1" applyAlignment="1">
      <alignment horizontal="right"/>
    </xf>
    <xf numFmtId="0" fontId="0" fillId="5" borderId="0" xfId="0" applyFont="1" applyFill="1" applyBorder="1" applyAlignment="1">
      <alignment vertical="center"/>
    </xf>
    <xf numFmtId="0" fontId="0" fillId="5" borderId="0" xfId="0" applyFont="1" applyFill="1" applyBorder="1" applyAlignment="1">
      <alignment horizontal="center" vertical="center"/>
    </xf>
    <xf numFmtId="1" fontId="0" fillId="5" borderId="0" xfId="0" applyNumberFormat="1" applyFont="1" applyFill="1" applyBorder="1" applyAlignment="1">
      <alignment horizontal="right"/>
    </xf>
    <xf numFmtId="1" fontId="0" fillId="5" borderId="0" xfId="0" applyNumberFormat="1" applyFont="1" applyFill="1" applyBorder="1" applyAlignment="1">
      <alignment vertical="center"/>
    </xf>
    <xf numFmtId="1" fontId="0" fillId="5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>
      <alignment horizontal="right"/>
    </xf>
    <xf numFmtId="165" fontId="0" fillId="5" borderId="0" xfId="0" applyNumberFormat="1" applyFont="1" applyFill="1" applyBorder="1" applyAlignment="1">
      <alignment horizontal="right"/>
    </xf>
    <xf numFmtId="1" fontId="0" fillId="6" borderId="0" xfId="0" applyNumberFormat="1" applyFont="1" applyFill="1" applyBorder="1" applyAlignment="1">
      <alignment vertical="center"/>
    </xf>
    <xf numFmtId="1" fontId="0" fillId="6" borderId="0" xfId="0" applyNumberFormat="1" applyFont="1" applyFill="1" applyBorder="1" applyAlignment="1">
      <alignment horizontal="center" vertical="center"/>
    </xf>
    <xf numFmtId="1" fontId="0" fillId="6" borderId="0" xfId="0" applyNumberFormat="1" applyFont="1" applyFill="1" applyBorder="1" applyAlignment="1">
      <alignment horizontal="right"/>
    </xf>
    <xf numFmtId="165" fontId="0" fillId="6" borderId="0" xfId="0" applyNumberFormat="1" applyFont="1" applyFill="1" applyBorder="1" applyAlignment="1">
      <alignment horizontal="right"/>
    </xf>
    <xf numFmtId="0" fontId="0" fillId="6" borderId="0" xfId="0" applyFont="1" applyFill="1" applyBorder="1" applyAlignment="1">
      <alignment vertical="center"/>
    </xf>
    <xf numFmtId="0" fontId="0" fillId="6" borderId="0" xfId="0" applyFont="1" applyFill="1" applyBorder="1" applyAlignment="1">
      <alignment horizontal="center" vertical="center"/>
    </xf>
    <xf numFmtId="1" fontId="0" fillId="7" borderId="0" xfId="0" applyNumberFormat="1" applyFont="1" applyFill="1" applyBorder="1" applyAlignment="1">
      <alignment vertical="center"/>
    </xf>
    <xf numFmtId="1" fontId="0" fillId="7" borderId="0" xfId="0" applyNumberFormat="1" applyFont="1" applyFill="1" applyBorder="1" applyAlignment="1">
      <alignment horizontal="center" vertical="center"/>
    </xf>
    <xf numFmtId="1" fontId="0" fillId="7" borderId="0" xfId="0" applyNumberFormat="1" applyFont="1" applyFill="1" applyBorder="1" applyAlignment="1">
      <alignment horizontal="right"/>
    </xf>
    <xf numFmtId="0" fontId="0" fillId="7" borderId="0" xfId="0" applyNumberFormat="1" applyFont="1" applyFill="1" applyBorder="1" applyAlignment="1">
      <alignment horizontal="right"/>
    </xf>
    <xf numFmtId="165" fontId="0" fillId="7" borderId="0" xfId="0" applyNumberFormat="1" applyFont="1" applyFill="1" applyBorder="1" applyAlignment="1">
      <alignment horizontal="right"/>
    </xf>
    <xf numFmtId="2" fontId="0" fillId="7" borderId="0" xfId="0" applyNumberFormat="1" applyFont="1" applyFill="1" applyBorder="1" applyAlignment="1">
      <alignment horizontal="right"/>
    </xf>
    <xf numFmtId="1" fontId="4" fillId="7" borderId="0" xfId="0" applyNumberFormat="1" applyFont="1" applyFill="1" applyBorder="1" applyAlignment="1">
      <alignment horizontal="right"/>
    </xf>
    <xf numFmtId="1" fontId="4" fillId="7" borderId="0" xfId="0" applyNumberFormat="1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 vertical="center"/>
    </xf>
    <xf numFmtId="0" fontId="6" fillId="8" borderId="0" xfId="0" applyFont="1" applyFill="1" applyBorder="1"/>
    <xf numFmtId="0" fontId="0" fillId="6" borderId="0" xfId="0" applyFont="1" applyFill="1" applyBorder="1"/>
    <xf numFmtId="0" fontId="0" fillId="6" borderId="0" xfId="0" applyFont="1" applyFill="1" applyBorder="1" applyAlignment="1">
      <alignment horizontal="center"/>
    </xf>
    <xf numFmtId="1" fontId="0" fillId="6" borderId="0" xfId="0" applyNumberFormat="1" applyFont="1" applyFill="1" applyBorder="1" applyAlignment="1">
      <alignment horizontal="right" vertical="center"/>
    </xf>
    <xf numFmtId="1" fontId="4" fillId="6" borderId="0" xfId="0" applyNumberFormat="1" applyFont="1" applyFill="1" applyBorder="1" applyAlignment="1">
      <alignment horizontal="right" vertical="center"/>
    </xf>
    <xf numFmtId="165" fontId="4" fillId="6" borderId="0" xfId="0" applyNumberFormat="1" applyFont="1" applyFill="1" applyBorder="1" applyAlignment="1">
      <alignment horizontal="right" vertical="center"/>
    </xf>
    <xf numFmtId="165" fontId="0" fillId="6" borderId="0" xfId="0" applyNumberFormat="1" applyFont="1" applyFill="1" applyBorder="1" applyAlignment="1">
      <alignment horizontal="right" vertical="center"/>
    </xf>
    <xf numFmtId="1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4" borderId="0" xfId="0" quotePrefix="1" applyFont="1" applyFill="1" applyBorder="1" applyAlignment="1">
      <alignment horizontal="right"/>
    </xf>
    <xf numFmtId="165" fontId="0" fillId="0" borderId="0" xfId="0" applyNumberFormat="1" applyFont="1" applyFill="1" applyBorder="1" applyAlignment="1">
      <alignment horizontal="right" vertical="center"/>
    </xf>
    <xf numFmtId="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vertical="center"/>
    </xf>
    <xf numFmtId="166" fontId="0" fillId="0" borderId="0" xfId="0" applyNumberFormat="1" applyFont="1" applyFill="1" applyBorder="1" applyAlignment="1">
      <alignment vertical="center"/>
    </xf>
    <xf numFmtId="166" fontId="4" fillId="2" borderId="0" xfId="0" applyNumberFormat="1" applyFont="1" applyFill="1" applyBorder="1" applyAlignment="1">
      <alignment horizontal="center" vertical="center"/>
    </xf>
    <xf numFmtId="166" fontId="0" fillId="2" borderId="0" xfId="0" applyNumberFormat="1" applyFont="1" applyFill="1" applyBorder="1" applyAlignment="1">
      <alignment horizontal="right" vertical="center"/>
    </xf>
    <xf numFmtId="165" fontId="4" fillId="2" borderId="0" xfId="0" applyNumberFormat="1" applyFont="1" applyFill="1" applyBorder="1" applyAlignment="1">
      <alignment horizontal="right" vertical="center"/>
    </xf>
    <xf numFmtId="1" fontId="4" fillId="2" borderId="0" xfId="0" applyNumberFormat="1" applyFont="1" applyFill="1" applyBorder="1" applyAlignment="1">
      <alignment horizontal="right" vertical="center"/>
    </xf>
    <xf numFmtId="1" fontId="0" fillId="2" borderId="0" xfId="0" applyNumberFormat="1" applyFill="1" applyBorder="1" applyAlignment="1">
      <alignment vertical="center"/>
    </xf>
    <xf numFmtId="166" fontId="4" fillId="3" borderId="0" xfId="0" applyNumberFormat="1" applyFont="1" applyFill="1" applyBorder="1" applyAlignment="1">
      <alignment horizontal="center" vertical="center"/>
    </xf>
    <xf numFmtId="0" fontId="0" fillId="3" borderId="0" xfId="0" applyNumberFormat="1" applyFont="1" applyFill="1" applyBorder="1" applyAlignment="1">
      <alignment horizontal="right"/>
    </xf>
    <xf numFmtId="1" fontId="0" fillId="3" borderId="0" xfId="0" quotePrefix="1" applyNumberForma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right"/>
    </xf>
    <xf numFmtId="2" fontId="0" fillId="4" borderId="0" xfId="0" applyNumberFormat="1" applyFont="1" applyFill="1" applyBorder="1" applyAlignment="1">
      <alignment vertical="center"/>
    </xf>
    <xf numFmtId="166" fontId="4" fillId="4" borderId="0" xfId="0" applyNumberFormat="1" applyFont="1" applyFill="1" applyBorder="1" applyAlignment="1">
      <alignment horizontal="center" vertical="center"/>
    </xf>
    <xf numFmtId="1" fontId="0" fillId="4" borderId="0" xfId="0" quotePrefix="1" applyNumberFormat="1" applyFill="1" applyBorder="1" applyAlignment="1">
      <alignment horizontal="right" vertical="center"/>
    </xf>
    <xf numFmtId="166" fontId="0" fillId="5" borderId="0" xfId="0" applyNumberFormat="1" applyFont="1" applyFill="1" applyBorder="1" applyAlignment="1">
      <alignment vertical="center"/>
    </xf>
    <xf numFmtId="166" fontId="4" fillId="5" borderId="0" xfId="0" applyNumberFormat="1" applyFont="1" applyFill="1" applyBorder="1" applyAlignment="1">
      <alignment horizontal="center" vertical="center"/>
    </xf>
    <xf numFmtId="2" fontId="0" fillId="5" borderId="0" xfId="0" applyNumberFormat="1" applyFont="1" applyFill="1" applyBorder="1" applyAlignment="1">
      <alignment horizontal="right" vertical="center"/>
    </xf>
    <xf numFmtId="166" fontId="0" fillId="6" borderId="0" xfId="0" applyNumberFormat="1" applyFont="1" applyFill="1" applyBorder="1" applyAlignment="1">
      <alignment vertical="center"/>
    </xf>
    <xf numFmtId="166" fontId="4" fillId="6" borderId="0" xfId="0" applyNumberFormat="1" applyFont="1" applyFill="1" applyBorder="1" applyAlignment="1">
      <alignment horizontal="center" vertical="center"/>
    </xf>
    <xf numFmtId="2" fontId="0" fillId="6" borderId="0" xfId="0" applyNumberFormat="1" applyFont="1" applyFill="1" applyBorder="1" applyAlignment="1">
      <alignment horizontal="right" vertical="center"/>
    </xf>
    <xf numFmtId="166" fontId="0" fillId="7" borderId="0" xfId="0" applyNumberFormat="1" applyFont="1" applyFill="1" applyBorder="1" applyAlignment="1">
      <alignment vertical="center"/>
    </xf>
    <xf numFmtId="166" fontId="4" fillId="7" borderId="0" xfId="0" applyNumberFormat="1" applyFont="1" applyFill="1" applyBorder="1" applyAlignment="1">
      <alignment horizontal="center" vertical="center"/>
    </xf>
    <xf numFmtId="166" fontId="0" fillId="7" borderId="0" xfId="0" applyNumberForma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/>
    </xf>
    <xf numFmtId="164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NumberFormat="1" applyFont="1" applyBorder="1" applyAlignment="1">
      <alignment horizontal="center" vertical="center"/>
    </xf>
  </cellXfs>
  <cellStyles count="1">
    <cellStyle name="Standard" xfId="0" builtinId="0"/>
  </cellStyles>
  <dxfs count="30">
    <dxf>
      <fill>
        <patternFill>
          <bgColor rgb="FF0066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8000"/>
        </patternFill>
      </fill>
    </dxf>
    <dxf>
      <fill>
        <patternFill>
          <bgColor rgb="FF33CC33"/>
        </patternFill>
      </fill>
    </dxf>
    <dxf>
      <fill>
        <patternFill>
          <bgColor rgb="FF99CC00"/>
        </patternFill>
      </fill>
    </dxf>
    <dxf>
      <fill>
        <patternFill>
          <bgColor rgb="FFFF6600"/>
        </patternFill>
      </fill>
    </dxf>
    <dxf>
      <fill>
        <patternFill>
          <bgColor rgb="FF0066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8000"/>
        </patternFill>
      </fill>
    </dxf>
    <dxf>
      <fill>
        <patternFill>
          <bgColor rgb="FF33CC33"/>
        </patternFill>
      </fill>
    </dxf>
    <dxf>
      <fill>
        <patternFill>
          <bgColor rgb="FF99CC00"/>
        </patternFill>
      </fill>
    </dxf>
    <dxf>
      <fill>
        <patternFill>
          <bgColor rgb="FFFF6600"/>
        </patternFill>
      </fill>
    </dxf>
    <dxf>
      <fill>
        <patternFill>
          <bgColor rgb="FF0066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8000"/>
        </patternFill>
      </fill>
    </dxf>
    <dxf>
      <fill>
        <patternFill>
          <bgColor rgb="FF33CC33"/>
        </patternFill>
      </fill>
    </dxf>
    <dxf>
      <fill>
        <patternFill>
          <bgColor rgb="FF99CC00"/>
        </patternFill>
      </fill>
    </dxf>
    <dxf>
      <fill>
        <patternFill>
          <bgColor rgb="FFFF6600"/>
        </patternFill>
      </fill>
    </dxf>
  </dxfs>
  <tableStyles count="0" defaultTableStyle="TableStyleMedium9" defaultPivotStyle="PivotStyleLight16"/>
  <colors>
    <mruColors>
      <color rgb="FF66FF66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3429</xdr:colOff>
      <xdr:row>34</xdr:row>
      <xdr:rowOff>62484</xdr:rowOff>
    </xdr:to>
    <xdr:pic>
      <xdr:nvPicPr>
        <xdr:cNvPr id="3" name="Grafik 2" descr="IWW GWM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"/>
          <a:ext cx="6394704" cy="5967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3429</xdr:colOff>
      <xdr:row>34</xdr:row>
      <xdr:rowOff>99060</xdr:rowOff>
    </xdr:to>
    <xdr:pic>
      <xdr:nvPicPr>
        <xdr:cNvPr id="4" name="Grafik 3" descr="GWS GWM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"/>
          <a:ext cx="6394704" cy="6004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12954</xdr:colOff>
      <xdr:row>34</xdr:row>
      <xdr:rowOff>62484</xdr:rowOff>
    </xdr:to>
    <xdr:pic>
      <xdr:nvPicPr>
        <xdr:cNvPr id="6" name="Grafik 5" descr="DH GWM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"/>
          <a:ext cx="6394704" cy="59679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12954</xdr:colOff>
      <xdr:row>33</xdr:row>
      <xdr:rowOff>62484</xdr:rowOff>
    </xdr:to>
    <xdr:pic>
      <xdr:nvPicPr>
        <xdr:cNvPr id="2" name="Grafik 1" descr="KBR GWM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6394704" cy="59679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llingen/Dillingen%20GW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un2008"/>
      <sheetName val="Dez2008"/>
    </sheetNames>
    <sheetDataSet>
      <sheetData sheetId="0">
        <row r="72">
          <cell r="AH72">
            <v>0</v>
          </cell>
        </row>
        <row r="73">
          <cell r="AH73">
            <v>16.769611345761259</v>
          </cell>
        </row>
        <row r="74">
          <cell r="AH74">
            <v>45.916593571848352</v>
          </cell>
        </row>
        <row r="75">
          <cell r="AH75">
            <v>9.6090037305350275</v>
          </cell>
        </row>
        <row r="76">
          <cell r="AH76">
            <v>31.870844475955458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61"/>
  <sheetViews>
    <sheetView workbookViewId="0">
      <selection activeCell="AO11" sqref="AO11:AO12"/>
    </sheetView>
  </sheetViews>
  <sheetFormatPr baseColWidth="10" defaultRowHeight="15"/>
  <cols>
    <col min="1" max="1" width="95.85546875" style="37" customWidth="1"/>
    <col min="2" max="2" width="26.5703125" style="37" customWidth="1"/>
    <col min="3" max="3" width="6.140625" style="49" customWidth="1"/>
    <col min="4" max="38" width="6.7109375" style="50" customWidth="1"/>
    <col min="66" max="16384" width="11.42578125" style="37"/>
  </cols>
  <sheetData>
    <row r="1" spans="1:38" s="106" customFormat="1">
      <c r="A1" s="109" t="s">
        <v>200</v>
      </c>
      <c r="C1" s="107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</row>
    <row r="2" spans="1:38" s="51" customFormat="1">
      <c r="B2" s="51" t="s">
        <v>0</v>
      </c>
      <c r="D2" s="52" t="s">
        <v>333</v>
      </c>
      <c r="E2" s="52" t="s">
        <v>333</v>
      </c>
      <c r="F2" s="52" t="s">
        <v>333</v>
      </c>
      <c r="G2" s="158">
        <v>1</v>
      </c>
      <c r="H2" s="158">
        <v>1</v>
      </c>
      <c r="I2" s="158">
        <v>1</v>
      </c>
      <c r="J2" s="52" t="s">
        <v>334</v>
      </c>
      <c r="K2" s="52" t="s">
        <v>334</v>
      </c>
      <c r="L2" s="52" t="s">
        <v>334</v>
      </c>
      <c r="M2" s="158">
        <v>2</v>
      </c>
      <c r="N2" s="158">
        <v>2</v>
      </c>
      <c r="O2" s="158">
        <v>2</v>
      </c>
      <c r="P2" s="52" t="s">
        <v>335</v>
      </c>
      <c r="Q2" s="52" t="s">
        <v>335</v>
      </c>
      <c r="R2" s="52" t="s">
        <v>335</v>
      </c>
      <c r="S2" s="52" t="s">
        <v>336</v>
      </c>
      <c r="T2" s="52" t="s">
        <v>336</v>
      </c>
      <c r="U2" s="52" t="s">
        <v>336</v>
      </c>
      <c r="V2" s="158">
        <v>3</v>
      </c>
      <c r="W2" s="158">
        <v>3</v>
      </c>
      <c r="X2" s="158">
        <v>3</v>
      </c>
      <c r="Y2" s="158">
        <v>4</v>
      </c>
      <c r="Z2" s="158">
        <v>4</v>
      </c>
      <c r="AA2" s="158">
        <v>4</v>
      </c>
      <c r="AB2" s="52" t="s">
        <v>337</v>
      </c>
      <c r="AC2" s="52" t="s">
        <v>337</v>
      </c>
      <c r="AD2" s="52" t="s">
        <v>337</v>
      </c>
      <c r="AE2" s="52" t="s">
        <v>338</v>
      </c>
      <c r="AF2" s="52" t="s">
        <v>338</v>
      </c>
      <c r="AG2" s="52" t="s">
        <v>338</v>
      </c>
      <c r="AH2" s="52" t="s">
        <v>339</v>
      </c>
      <c r="AI2" s="52" t="s">
        <v>339</v>
      </c>
      <c r="AJ2" s="158">
        <v>5</v>
      </c>
      <c r="AK2" s="158">
        <v>5</v>
      </c>
      <c r="AL2" s="158">
        <v>5</v>
      </c>
    </row>
    <row r="3" spans="1:38" s="51" customFormat="1">
      <c r="B3" s="154" t="s">
        <v>154</v>
      </c>
      <c r="D3" s="153" t="s">
        <v>1</v>
      </c>
      <c r="E3" s="153" t="s">
        <v>2</v>
      </c>
      <c r="F3" s="153" t="s">
        <v>3</v>
      </c>
      <c r="G3" s="153" t="s">
        <v>1</v>
      </c>
      <c r="H3" s="153" t="s">
        <v>2</v>
      </c>
      <c r="I3" s="153" t="s">
        <v>3</v>
      </c>
      <c r="J3" s="153" t="s">
        <v>1</v>
      </c>
      <c r="K3" s="153" t="s">
        <v>2</v>
      </c>
      <c r="L3" s="153" t="s">
        <v>3</v>
      </c>
      <c r="M3" s="153" t="s">
        <v>1</v>
      </c>
      <c r="N3" s="153" t="s">
        <v>2</v>
      </c>
      <c r="O3" s="153" t="s">
        <v>3</v>
      </c>
      <c r="P3" s="153" t="s">
        <v>1</v>
      </c>
      <c r="Q3" s="153" t="s">
        <v>2</v>
      </c>
      <c r="R3" s="153" t="s">
        <v>3</v>
      </c>
      <c r="S3" s="153" t="s">
        <v>1</v>
      </c>
      <c r="T3" s="153" t="s">
        <v>2</v>
      </c>
      <c r="U3" s="153" t="s">
        <v>3</v>
      </c>
      <c r="V3" s="153" t="s">
        <v>1</v>
      </c>
      <c r="W3" s="153" t="s">
        <v>2</v>
      </c>
      <c r="X3" s="153" t="s">
        <v>3</v>
      </c>
      <c r="Y3" s="153" t="s">
        <v>1</v>
      </c>
      <c r="Z3" s="153" t="s">
        <v>2</v>
      </c>
      <c r="AA3" s="153" t="s">
        <v>3</v>
      </c>
      <c r="AB3" s="153" t="s">
        <v>1</v>
      </c>
      <c r="AC3" s="153" t="s">
        <v>2</v>
      </c>
      <c r="AD3" s="153" t="s">
        <v>3</v>
      </c>
      <c r="AE3" s="153" t="s">
        <v>1</v>
      </c>
      <c r="AF3" s="153" t="s">
        <v>2</v>
      </c>
      <c r="AG3" s="153" t="s">
        <v>3</v>
      </c>
      <c r="AH3" s="153" t="s">
        <v>2</v>
      </c>
      <c r="AI3" s="153" t="s">
        <v>3</v>
      </c>
      <c r="AJ3" s="153" t="s">
        <v>1</v>
      </c>
      <c r="AK3" s="153" t="s">
        <v>2</v>
      </c>
      <c r="AL3" s="153" t="s">
        <v>3</v>
      </c>
    </row>
    <row r="4" spans="1:38" s="26" customFormat="1">
      <c r="B4" s="20" t="s">
        <v>4</v>
      </c>
      <c r="C4" s="21" t="s">
        <v>5</v>
      </c>
      <c r="D4" s="22" t="s">
        <v>7</v>
      </c>
      <c r="E4" s="22" t="s">
        <v>7</v>
      </c>
      <c r="F4" s="22" t="s">
        <v>7</v>
      </c>
      <c r="G4" s="23">
        <v>10</v>
      </c>
      <c r="H4" s="22" t="s">
        <v>6</v>
      </c>
      <c r="I4" s="22" t="s">
        <v>6</v>
      </c>
      <c r="J4" s="22" t="s">
        <v>8</v>
      </c>
      <c r="K4" s="23">
        <v>10</v>
      </c>
      <c r="L4" s="22" t="s">
        <v>8</v>
      </c>
      <c r="M4" s="22" t="s">
        <v>6</v>
      </c>
      <c r="N4" s="22" t="s">
        <v>7</v>
      </c>
      <c r="O4" s="22" t="s">
        <v>6</v>
      </c>
      <c r="P4" s="22" t="s">
        <v>7</v>
      </c>
      <c r="Q4" s="23" t="s">
        <v>7</v>
      </c>
      <c r="R4" s="22" t="s">
        <v>6</v>
      </c>
      <c r="S4" s="22" t="s">
        <v>6</v>
      </c>
      <c r="T4" s="22" t="s">
        <v>7</v>
      </c>
      <c r="U4" s="22" t="s">
        <v>8</v>
      </c>
      <c r="V4" s="22" t="s">
        <v>8</v>
      </c>
      <c r="W4" s="22" t="s">
        <v>6</v>
      </c>
      <c r="X4" s="22" t="s">
        <v>6</v>
      </c>
      <c r="Y4" s="22" t="s">
        <v>7</v>
      </c>
      <c r="Z4" s="22" t="s">
        <v>6</v>
      </c>
      <c r="AA4" s="22" t="s">
        <v>6</v>
      </c>
      <c r="AB4" s="22" t="s">
        <v>145</v>
      </c>
      <c r="AC4" s="22" t="s">
        <v>8</v>
      </c>
      <c r="AD4" s="24" t="s">
        <v>6</v>
      </c>
      <c r="AE4" s="22" t="s">
        <v>6</v>
      </c>
      <c r="AF4" s="22" t="s">
        <v>7</v>
      </c>
      <c r="AG4" s="22" t="s">
        <v>8</v>
      </c>
      <c r="AH4" s="22" t="s">
        <v>8</v>
      </c>
      <c r="AI4" s="22" t="s">
        <v>6</v>
      </c>
      <c r="AJ4" s="24" t="s">
        <v>6</v>
      </c>
      <c r="AK4" s="25" t="s">
        <v>7</v>
      </c>
      <c r="AL4" s="24" t="s">
        <v>6</v>
      </c>
    </row>
    <row r="5" spans="1:38" s="26" customFormat="1">
      <c r="B5" s="20" t="s">
        <v>9</v>
      </c>
      <c r="C5" s="21" t="s">
        <v>5</v>
      </c>
      <c r="D5" s="22" t="s">
        <v>11</v>
      </c>
      <c r="E5" s="22" t="s">
        <v>11</v>
      </c>
      <c r="F5" s="22" t="s">
        <v>11</v>
      </c>
      <c r="G5" s="23">
        <v>55</v>
      </c>
      <c r="H5" s="22" t="s">
        <v>10</v>
      </c>
      <c r="I5" s="22" t="s">
        <v>10</v>
      </c>
      <c r="J5" s="22" t="s">
        <v>12</v>
      </c>
      <c r="K5" s="23">
        <v>58</v>
      </c>
      <c r="L5" s="22" t="s">
        <v>12</v>
      </c>
      <c r="M5" s="23">
        <v>1.7</v>
      </c>
      <c r="N5" s="23">
        <v>2.8</v>
      </c>
      <c r="O5" s="23">
        <v>4.8</v>
      </c>
      <c r="P5" s="22" t="s">
        <v>11</v>
      </c>
      <c r="Q5" s="22" t="s">
        <v>11</v>
      </c>
      <c r="R5" s="22" t="s">
        <v>10</v>
      </c>
      <c r="S5" s="22" t="s">
        <v>10</v>
      </c>
      <c r="T5" s="22" t="s">
        <v>11</v>
      </c>
      <c r="U5" s="22" t="s">
        <v>10</v>
      </c>
      <c r="V5" s="22" t="s">
        <v>12</v>
      </c>
      <c r="W5" s="22" t="s">
        <v>10</v>
      </c>
      <c r="X5" s="23">
        <v>5.2</v>
      </c>
      <c r="Y5" s="22" t="s">
        <v>11</v>
      </c>
      <c r="Z5" s="24" t="s">
        <v>10</v>
      </c>
      <c r="AA5" s="22" t="s">
        <v>10</v>
      </c>
      <c r="AB5" s="22" t="s">
        <v>146</v>
      </c>
      <c r="AC5" s="22" t="s">
        <v>12</v>
      </c>
      <c r="AD5" s="24" t="s">
        <v>10</v>
      </c>
      <c r="AE5" s="22" t="s">
        <v>10</v>
      </c>
      <c r="AF5" s="22" t="s">
        <v>11</v>
      </c>
      <c r="AG5" s="22" t="s">
        <v>12</v>
      </c>
      <c r="AH5" s="22" t="s">
        <v>12</v>
      </c>
      <c r="AI5" s="22" t="s">
        <v>10</v>
      </c>
      <c r="AJ5" s="25" t="s">
        <v>10</v>
      </c>
      <c r="AK5" s="23">
        <v>2.5</v>
      </c>
      <c r="AL5" s="25" t="s">
        <v>10</v>
      </c>
    </row>
    <row r="6" spans="1:38" s="26" customFormat="1">
      <c r="B6" s="20" t="s">
        <v>13</v>
      </c>
      <c r="C6" s="21" t="s">
        <v>5</v>
      </c>
      <c r="D6" s="22" t="s">
        <v>17</v>
      </c>
      <c r="E6" s="22" t="s">
        <v>17</v>
      </c>
      <c r="F6" s="22" t="s">
        <v>17</v>
      </c>
      <c r="G6" s="23">
        <v>38</v>
      </c>
      <c r="H6" s="22" t="s">
        <v>14</v>
      </c>
      <c r="I6" s="22" t="s">
        <v>14</v>
      </c>
      <c r="J6" s="22" t="s">
        <v>16</v>
      </c>
      <c r="K6" s="23">
        <v>48</v>
      </c>
      <c r="L6" s="22" t="s">
        <v>15</v>
      </c>
      <c r="M6" s="23">
        <v>1.7</v>
      </c>
      <c r="N6" s="23">
        <v>2.5</v>
      </c>
      <c r="O6" s="23">
        <v>1.9</v>
      </c>
      <c r="P6" s="22" t="s">
        <v>17</v>
      </c>
      <c r="Q6" s="22" t="s">
        <v>14</v>
      </c>
      <c r="R6" s="22" t="s">
        <v>16</v>
      </c>
      <c r="S6" s="24" t="s">
        <v>14</v>
      </c>
      <c r="T6" s="22" t="s">
        <v>14</v>
      </c>
      <c r="U6" s="22" t="s">
        <v>16</v>
      </c>
      <c r="V6" s="22" t="s">
        <v>15</v>
      </c>
      <c r="W6" s="22" t="s">
        <v>14</v>
      </c>
      <c r="X6" s="23">
        <v>3.2</v>
      </c>
      <c r="Y6" s="22" t="s">
        <v>17</v>
      </c>
      <c r="Z6" s="23">
        <v>1.8</v>
      </c>
      <c r="AA6" s="22" t="s">
        <v>14</v>
      </c>
      <c r="AB6" s="22" t="s">
        <v>135</v>
      </c>
      <c r="AC6" s="22" t="s">
        <v>15</v>
      </c>
      <c r="AD6" s="24" t="s">
        <v>14</v>
      </c>
      <c r="AE6" s="22" t="s">
        <v>14</v>
      </c>
      <c r="AF6" s="22" t="s">
        <v>14</v>
      </c>
      <c r="AG6" s="22" t="s">
        <v>15</v>
      </c>
      <c r="AH6" s="24" t="s">
        <v>15</v>
      </c>
      <c r="AI6" s="24" t="s">
        <v>14</v>
      </c>
      <c r="AJ6" s="25" t="s">
        <v>14</v>
      </c>
      <c r="AK6" s="23">
        <v>2.1</v>
      </c>
      <c r="AL6" s="25" t="s">
        <v>14</v>
      </c>
    </row>
    <row r="7" spans="1:38" s="26" customFormat="1">
      <c r="B7" s="20" t="s">
        <v>18</v>
      </c>
      <c r="C7" s="21" t="s">
        <v>5</v>
      </c>
      <c r="D7" s="22" t="s">
        <v>23</v>
      </c>
      <c r="E7" s="22" t="s">
        <v>23</v>
      </c>
      <c r="F7" s="22" t="s">
        <v>23</v>
      </c>
      <c r="G7" s="23">
        <v>23</v>
      </c>
      <c r="H7" s="22" t="s">
        <v>19</v>
      </c>
      <c r="I7" s="22" t="s">
        <v>19</v>
      </c>
      <c r="J7" s="22" t="s">
        <v>20</v>
      </c>
      <c r="K7" s="23">
        <v>28</v>
      </c>
      <c r="L7" s="22" t="s">
        <v>22</v>
      </c>
      <c r="M7" s="22" t="s">
        <v>19</v>
      </c>
      <c r="N7" s="23">
        <v>4.8</v>
      </c>
      <c r="O7" s="23">
        <v>2.6</v>
      </c>
      <c r="P7" s="22" t="s">
        <v>23</v>
      </c>
      <c r="Q7" s="22" t="s">
        <v>19</v>
      </c>
      <c r="R7" s="22" t="s">
        <v>21</v>
      </c>
      <c r="S7" s="22" t="s">
        <v>19</v>
      </c>
      <c r="T7" s="22" t="s">
        <v>19</v>
      </c>
      <c r="U7" s="22" t="s">
        <v>21</v>
      </c>
      <c r="V7" s="22" t="s">
        <v>22</v>
      </c>
      <c r="W7" s="22" t="s">
        <v>21</v>
      </c>
      <c r="X7" s="22" t="s">
        <v>21</v>
      </c>
      <c r="Y7" s="22" t="s">
        <v>23</v>
      </c>
      <c r="Z7" s="22" t="s">
        <v>21</v>
      </c>
      <c r="AA7" s="22" t="s">
        <v>19</v>
      </c>
      <c r="AB7" s="22" t="s">
        <v>11</v>
      </c>
      <c r="AC7" s="22" t="s">
        <v>22</v>
      </c>
      <c r="AD7" s="24" t="s">
        <v>19</v>
      </c>
      <c r="AE7" s="22" t="s">
        <v>19</v>
      </c>
      <c r="AF7" s="22" t="s">
        <v>19</v>
      </c>
      <c r="AG7" s="22" t="s">
        <v>20</v>
      </c>
      <c r="AH7" s="22" t="s">
        <v>22</v>
      </c>
      <c r="AI7" s="22" t="s">
        <v>19</v>
      </c>
      <c r="AJ7" s="25" t="s">
        <v>21</v>
      </c>
      <c r="AK7" s="25" t="s">
        <v>19</v>
      </c>
      <c r="AL7" s="25" t="s">
        <v>19</v>
      </c>
    </row>
    <row r="8" spans="1:38" s="26" customFormat="1">
      <c r="B8" s="20" t="s">
        <v>24</v>
      </c>
      <c r="C8" s="21" t="s">
        <v>5</v>
      </c>
      <c r="D8" s="22" t="s">
        <v>26</v>
      </c>
      <c r="E8" s="22" t="s">
        <v>26</v>
      </c>
      <c r="F8" s="22" t="s">
        <v>26</v>
      </c>
      <c r="G8" s="23">
        <v>113</v>
      </c>
      <c r="H8" s="23">
        <v>4.9000000000000004</v>
      </c>
      <c r="I8" s="23">
        <v>4.8</v>
      </c>
      <c r="J8" s="22" t="s">
        <v>27</v>
      </c>
      <c r="K8" s="23">
        <v>444</v>
      </c>
      <c r="L8" s="22" t="s">
        <v>29</v>
      </c>
      <c r="M8" s="23">
        <v>12</v>
      </c>
      <c r="N8" s="23">
        <v>18</v>
      </c>
      <c r="O8" s="23">
        <v>97</v>
      </c>
      <c r="P8" s="22" t="s">
        <v>31</v>
      </c>
      <c r="Q8" s="22" t="s">
        <v>26</v>
      </c>
      <c r="R8" s="22" t="s">
        <v>28</v>
      </c>
      <c r="S8" s="22" t="s">
        <v>30</v>
      </c>
      <c r="T8" s="22" t="s">
        <v>26</v>
      </c>
      <c r="U8" s="23">
        <v>6.2</v>
      </c>
      <c r="V8" s="22" t="s">
        <v>29</v>
      </c>
      <c r="W8" s="22" t="s">
        <v>25</v>
      </c>
      <c r="X8" s="23">
        <v>52</v>
      </c>
      <c r="Y8" s="22" t="s">
        <v>26</v>
      </c>
      <c r="Z8" s="23">
        <v>108</v>
      </c>
      <c r="AA8" s="22" t="s">
        <v>25</v>
      </c>
      <c r="AB8" s="22" t="s">
        <v>34</v>
      </c>
      <c r="AC8" s="22" t="s">
        <v>29</v>
      </c>
      <c r="AD8" s="24" t="s">
        <v>30</v>
      </c>
      <c r="AE8" s="22" t="s">
        <v>25</v>
      </c>
      <c r="AF8" s="22" t="s">
        <v>26</v>
      </c>
      <c r="AG8" s="22" t="s">
        <v>27</v>
      </c>
      <c r="AH8" s="22" t="s">
        <v>29</v>
      </c>
      <c r="AI8" s="22" t="s">
        <v>30</v>
      </c>
      <c r="AJ8" s="25" t="s">
        <v>25</v>
      </c>
      <c r="AK8" s="25" t="s">
        <v>26</v>
      </c>
      <c r="AL8" s="25" t="s">
        <v>25</v>
      </c>
    </row>
    <row r="9" spans="1:38" s="26" customFormat="1">
      <c r="B9" s="20" t="s">
        <v>32</v>
      </c>
      <c r="C9" s="21" t="s">
        <v>5</v>
      </c>
      <c r="D9" s="22" t="s">
        <v>34</v>
      </c>
      <c r="E9" s="22" t="s">
        <v>34</v>
      </c>
      <c r="F9" s="22" t="s">
        <v>34</v>
      </c>
      <c r="G9" s="23">
        <v>195</v>
      </c>
      <c r="H9" s="22" t="s">
        <v>33</v>
      </c>
      <c r="I9" s="22" t="s">
        <v>33</v>
      </c>
      <c r="J9" s="22" t="s">
        <v>19</v>
      </c>
      <c r="K9" s="25">
        <v>1055</v>
      </c>
      <c r="L9" s="22" t="s">
        <v>19</v>
      </c>
      <c r="M9" s="23">
        <v>3.1</v>
      </c>
      <c r="N9" s="23">
        <v>5.8</v>
      </c>
      <c r="O9" s="23">
        <v>110</v>
      </c>
      <c r="P9" s="22" t="s">
        <v>34</v>
      </c>
      <c r="Q9" s="22" t="s">
        <v>34</v>
      </c>
      <c r="R9" s="22" t="s">
        <v>23</v>
      </c>
      <c r="S9" s="22" t="s">
        <v>33</v>
      </c>
      <c r="T9" s="22" t="s">
        <v>34</v>
      </c>
      <c r="U9" s="22" t="s">
        <v>23</v>
      </c>
      <c r="V9" s="22" t="s">
        <v>19</v>
      </c>
      <c r="W9" s="22" t="s">
        <v>33</v>
      </c>
      <c r="X9" s="23">
        <v>125</v>
      </c>
      <c r="Y9" s="22" t="s">
        <v>34</v>
      </c>
      <c r="Z9" s="23">
        <v>15</v>
      </c>
      <c r="AA9" s="22" t="s">
        <v>33</v>
      </c>
      <c r="AB9" s="22" t="s">
        <v>10</v>
      </c>
      <c r="AC9" s="22" t="s">
        <v>19</v>
      </c>
      <c r="AD9" s="24" t="s">
        <v>33</v>
      </c>
      <c r="AE9" s="22" t="s">
        <v>33</v>
      </c>
      <c r="AF9" s="22" t="s">
        <v>34</v>
      </c>
      <c r="AG9" s="22" t="s">
        <v>19</v>
      </c>
      <c r="AH9" s="22" t="s">
        <v>19</v>
      </c>
      <c r="AI9" s="22" t="s">
        <v>33</v>
      </c>
      <c r="AJ9" s="25" t="s">
        <v>33</v>
      </c>
      <c r="AK9" s="25">
        <v>850.5</v>
      </c>
      <c r="AL9" s="25" t="s">
        <v>33</v>
      </c>
    </row>
    <row r="10" spans="1:38" s="26" customFormat="1">
      <c r="B10" s="20" t="s">
        <v>35</v>
      </c>
      <c r="C10" s="21" t="s">
        <v>5</v>
      </c>
      <c r="D10" s="22" t="s">
        <v>17</v>
      </c>
      <c r="E10" s="22" t="s">
        <v>17</v>
      </c>
      <c r="F10" s="22" t="s">
        <v>17</v>
      </c>
      <c r="G10" s="23">
        <v>186</v>
      </c>
      <c r="H10" s="22" t="s">
        <v>14</v>
      </c>
      <c r="I10" s="23">
        <v>11</v>
      </c>
      <c r="J10" s="22" t="s">
        <v>16</v>
      </c>
      <c r="K10" s="25">
        <v>639</v>
      </c>
      <c r="L10" s="22" t="s">
        <v>15</v>
      </c>
      <c r="M10" s="23">
        <v>6.7</v>
      </c>
      <c r="N10" s="23">
        <v>36</v>
      </c>
      <c r="O10" s="25">
        <v>227.5</v>
      </c>
      <c r="P10" s="22" t="s">
        <v>17</v>
      </c>
      <c r="Q10" s="22" t="s">
        <v>17</v>
      </c>
      <c r="R10" s="22" t="s">
        <v>16</v>
      </c>
      <c r="S10" s="22" t="s">
        <v>14</v>
      </c>
      <c r="T10" s="22" t="s">
        <v>17</v>
      </c>
      <c r="U10" s="23">
        <v>8.8000000000000007</v>
      </c>
      <c r="V10" s="22" t="s">
        <v>15</v>
      </c>
      <c r="W10" s="22" t="s">
        <v>14</v>
      </c>
      <c r="X10" s="23">
        <v>78</v>
      </c>
      <c r="Y10" s="23">
        <v>1.9</v>
      </c>
      <c r="Z10" s="23">
        <v>28</v>
      </c>
      <c r="AA10" s="22" t="s">
        <v>14</v>
      </c>
      <c r="AB10" s="22" t="s">
        <v>10</v>
      </c>
      <c r="AC10" s="22" t="s">
        <v>15</v>
      </c>
      <c r="AD10" s="24" t="s">
        <v>14</v>
      </c>
      <c r="AE10" s="22" t="s">
        <v>14</v>
      </c>
      <c r="AF10" s="22" t="s">
        <v>17</v>
      </c>
      <c r="AG10" s="22" t="s">
        <v>16</v>
      </c>
      <c r="AH10" s="22" t="s">
        <v>15</v>
      </c>
      <c r="AI10" s="22" t="s">
        <v>14</v>
      </c>
      <c r="AJ10" s="25" t="s">
        <v>14</v>
      </c>
      <c r="AK10" s="25" t="s">
        <v>17</v>
      </c>
      <c r="AL10" s="25" t="s">
        <v>14</v>
      </c>
    </row>
    <row r="11" spans="1:38" s="26" customFormat="1">
      <c r="B11" s="20" t="s">
        <v>36</v>
      </c>
      <c r="C11" s="21" t="s">
        <v>5</v>
      </c>
      <c r="D11" s="22" t="s">
        <v>38</v>
      </c>
      <c r="E11" s="22" t="s">
        <v>38</v>
      </c>
      <c r="F11" s="22" t="s">
        <v>38</v>
      </c>
      <c r="G11" s="23">
        <v>132</v>
      </c>
      <c r="H11" s="23">
        <v>18</v>
      </c>
      <c r="I11" s="23">
        <v>18</v>
      </c>
      <c r="J11" s="22" t="s">
        <v>10</v>
      </c>
      <c r="K11" s="25">
        <v>363.5</v>
      </c>
      <c r="L11" s="22" t="s">
        <v>10</v>
      </c>
      <c r="M11" s="23">
        <v>31</v>
      </c>
      <c r="N11" s="23">
        <v>20</v>
      </c>
      <c r="O11" s="23">
        <v>65</v>
      </c>
      <c r="P11" s="22" t="s">
        <v>39</v>
      </c>
      <c r="Q11" s="22" t="s">
        <v>37</v>
      </c>
      <c r="R11" s="22" t="s">
        <v>10</v>
      </c>
      <c r="S11" s="22" t="s">
        <v>11</v>
      </c>
      <c r="T11" s="23">
        <v>1.7</v>
      </c>
      <c r="U11" s="23">
        <v>2.9</v>
      </c>
      <c r="V11" s="22" t="s">
        <v>10</v>
      </c>
      <c r="W11" s="22" t="s">
        <v>11</v>
      </c>
      <c r="X11" s="23">
        <v>49</v>
      </c>
      <c r="Y11" s="23">
        <v>33</v>
      </c>
      <c r="Z11" s="23">
        <v>136</v>
      </c>
      <c r="AA11" s="23">
        <v>1.1000000000000001</v>
      </c>
      <c r="AB11" s="22" t="s">
        <v>147</v>
      </c>
      <c r="AC11" s="22" t="s">
        <v>10</v>
      </c>
      <c r="AD11" s="24" t="s">
        <v>11</v>
      </c>
      <c r="AE11" s="22" t="s">
        <v>11</v>
      </c>
      <c r="AF11" s="24" t="s">
        <v>37</v>
      </c>
      <c r="AG11" s="22" t="s">
        <v>10</v>
      </c>
      <c r="AH11" s="22" t="s">
        <v>10</v>
      </c>
      <c r="AI11" s="22" t="s">
        <v>11</v>
      </c>
      <c r="AJ11" s="25" t="s">
        <v>11</v>
      </c>
      <c r="AK11" s="25">
        <v>1392.5</v>
      </c>
      <c r="AL11" s="24" t="s">
        <v>11</v>
      </c>
    </row>
    <row r="12" spans="1:38" s="26" customFormat="1">
      <c r="B12" s="20" t="s">
        <v>40</v>
      </c>
      <c r="C12" s="21" t="s">
        <v>5</v>
      </c>
      <c r="D12" s="22" t="s">
        <v>46</v>
      </c>
      <c r="E12" s="22" t="s">
        <v>46</v>
      </c>
      <c r="F12" s="22" t="s">
        <v>46</v>
      </c>
      <c r="G12" s="23">
        <v>125</v>
      </c>
      <c r="H12" s="23">
        <v>6.3</v>
      </c>
      <c r="I12" s="22" t="s">
        <v>42</v>
      </c>
      <c r="J12" s="22" t="s">
        <v>43</v>
      </c>
      <c r="K12" s="23">
        <v>276</v>
      </c>
      <c r="L12" s="22" t="s">
        <v>43</v>
      </c>
      <c r="M12" s="23">
        <v>17</v>
      </c>
      <c r="N12" s="23">
        <v>35</v>
      </c>
      <c r="O12" s="23">
        <v>85</v>
      </c>
      <c r="P12" s="22" t="s">
        <v>46</v>
      </c>
      <c r="Q12" s="22" t="s">
        <v>42</v>
      </c>
      <c r="R12" s="22" t="s">
        <v>44</v>
      </c>
      <c r="S12" s="22" t="s">
        <v>42</v>
      </c>
      <c r="T12" s="22" t="s">
        <v>42</v>
      </c>
      <c r="U12" s="23">
        <v>4.5</v>
      </c>
      <c r="V12" s="22" t="s">
        <v>45</v>
      </c>
      <c r="W12" s="22" t="s">
        <v>41</v>
      </c>
      <c r="X12" s="23">
        <v>60</v>
      </c>
      <c r="Y12" s="23">
        <v>4.9000000000000004</v>
      </c>
      <c r="Z12" s="23">
        <v>52</v>
      </c>
      <c r="AA12" s="23">
        <v>3.5</v>
      </c>
      <c r="AB12" s="22" t="s">
        <v>34</v>
      </c>
      <c r="AC12" s="22" t="s">
        <v>43</v>
      </c>
      <c r="AD12" s="24" t="s">
        <v>42</v>
      </c>
      <c r="AE12" s="22" t="s">
        <v>41</v>
      </c>
      <c r="AF12" s="22" t="s">
        <v>42</v>
      </c>
      <c r="AG12" s="22" t="s">
        <v>43</v>
      </c>
      <c r="AH12" s="22" t="s">
        <v>45</v>
      </c>
      <c r="AI12" s="22" t="s">
        <v>42</v>
      </c>
      <c r="AJ12" s="25" t="s">
        <v>41</v>
      </c>
      <c r="AK12" s="23">
        <v>86</v>
      </c>
      <c r="AL12" s="23">
        <v>3.8</v>
      </c>
    </row>
    <row r="13" spans="1:38" s="26" customFormat="1">
      <c r="B13" s="20" t="s">
        <v>47</v>
      </c>
      <c r="C13" s="21" t="s">
        <v>5</v>
      </c>
      <c r="D13" s="22" t="s">
        <v>16</v>
      </c>
      <c r="E13" s="22" t="s">
        <v>16</v>
      </c>
      <c r="F13" s="22" t="s">
        <v>16</v>
      </c>
      <c r="G13" s="25">
        <v>480.5</v>
      </c>
      <c r="H13" s="23">
        <v>13</v>
      </c>
      <c r="I13" s="22" t="s">
        <v>15</v>
      </c>
      <c r="J13" s="22" t="s">
        <v>48</v>
      </c>
      <c r="K13" s="25">
        <v>1225.5</v>
      </c>
      <c r="L13" s="22" t="s">
        <v>34</v>
      </c>
      <c r="M13" s="23">
        <v>31</v>
      </c>
      <c r="N13" s="23">
        <v>67</v>
      </c>
      <c r="O13" s="25">
        <v>452</v>
      </c>
      <c r="P13" s="22" t="s">
        <v>16</v>
      </c>
      <c r="Q13" s="22" t="s">
        <v>16</v>
      </c>
      <c r="R13" s="22" t="s">
        <v>15</v>
      </c>
      <c r="S13" s="22" t="s">
        <v>15</v>
      </c>
      <c r="T13" s="22" t="s">
        <v>16</v>
      </c>
      <c r="U13" s="23">
        <v>19</v>
      </c>
      <c r="V13" s="22" t="s">
        <v>34</v>
      </c>
      <c r="W13" s="22" t="s">
        <v>15</v>
      </c>
      <c r="X13" s="25">
        <v>206.5</v>
      </c>
      <c r="Y13" s="22" t="s">
        <v>16</v>
      </c>
      <c r="Z13" s="23">
        <v>3.9</v>
      </c>
      <c r="AA13" s="22" t="s">
        <v>15</v>
      </c>
      <c r="AB13" s="22" t="s">
        <v>12</v>
      </c>
      <c r="AC13" s="22" t="s">
        <v>34</v>
      </c>
      <c r="AD13" s="24" t="s">
        <v>15</v>
      </c>
      <c r="AE13" s="22" t="s">
        <v>15</v>
      </c>
      <c r="AF13" s="22" t="s">
        <v>16</v>
      </c>
      <c r="AG13" s="22" t="s">
        <v>48</v>
      </c>
      <c r="AH13" s="22" t="s">
        <v>34</v>
      </c>
      <c r="AI13" s="22" t="s">
        <v>15</v>
      </c>
      <c r="AJ13" s="25" t="s">
        <v>15</v>
      </c>
      <c r="AK13" s="25">
        <v>6014.5</v>
      </c>
      <c r="AL13" s="22" t="s">
        <v>15</v>
      </c>
    </row>
    <row r="14" spans="1:38" s="26" customFormat="1">
      <c r="B14" s="20" t="s">
        <v>49</v>
      </c>
      <c r="C14" s="21" t="s">
        <v>5</v>
      </c>
      <c r="D14" s="22" t="s">
        <v>20</v>
      </c>
      <c r="E14" s="22" t="s">
        <v>20</v>
      </c>
      <c r="F14" s="22" t="s">
        <v>20</v>
      </c>
      <c r="G14" s="25">
        <v>425</v>
      </c>
      <c r="H14" s="23">
        <v>119</v>
      </c>
      <c r="I14" s="23">
        <v>44</v>
      </c>
      <c r="J14" s="22" t="s">
        <v>41</v>
      </c>
      <c r="K14" s="25">
        <v>1531.5</v>
      </c>
      <c r="L14" s="23">
        <v>3.4</v>
      </c>
      <c r="M14" s="23">
        <v>53</v>
      </c>
      <c r="N14" s="23">
        <v>71</v>
      </c>
      <c r="O14" s="25">
        <v>570</v>
      </c>
      <c r="P14" s="22" t="s">
        <v>20</v>
      </c>
      <c r="Q14" s="22" t="s">
        <v>22</v>
      </c>
      <c r="R14" s="22" t="s">
        <v>46</v>
      </c>
      <c r="S14" s="22" t="s">
        <v>22</v>
      </c>
      <c r="T14" s="23">
        <v>4.9000000000000004</v>
      </c>
      <c r="U14" s="23">
        <v>35</v>
      </c>
      <c r="V14" s="22" t="s">
        <v>41</v>
      </c>
      <c r="W14" s="22" t="s">
        <v>46</v>
      </c>
      <c r="X14" s="23">
        <v>191</v>
      </c>
      <c r="Y14" s="23">
        <v>49</v>
      </c>
      <c r="Z14" s="23">
        <v>243</v>
      </c>
      <c r="AA14" s="23">
        <v>86</v>
      </c>
      <c r="AB14" s="22" t="s">
        <v>145</v>
      </c>
      <c r="AC14" s="22" t="s">
        <v>41</v>
      </c>
      <c r="AD14" s="24" t="s">
        <v>22</v>
      </c>
      <c r="AE14" s="22" t="s">
        <v>46</v>
      </c>
      <c r="AF14" s="22" t="s">
        <v>22</v>
      </c>
      <c r="AG14" s="22" t="s">
        <v>41</v>
      </c>
      <c r="AH14" s="22" t="s">
        <v>41</v>
      </c>
      <c r="AI14" s="22">
        <v>3</v>
      </c>
      <c r="AJ14" s="25" t="s">
        <v>46</v>
      </c>
      <c r="AK14" s="25">
        <v>1667.5</v>
      </c>
      <c r="AL14" s="23">
        <v>136</v>
      </c>
    </row>
    <row r="15" spans="1:38" s="26" customFormat="1">
      <c r="B15" s="20" t="s">
        <v>50</v>
      </c>
      <c r="C15" s="21" t="s">
        <v>5</v>
      </c>
      <c r="D15" s="22" t="s">
        <v>7</v>
      </c>
      <c r="E15" s="22" t="s">
        <v>7</v>
      </c>
      <c r="F15" s="22" t="s">
        <v>7</v>
      </c>
      <c r="G15" s="23">
        <v>105</v>
      </c>
      <c r="H15" s="23">
        <v>12</v>
      </c>
      <c r="I15" s="23">
        <v>4.8</v>
      </c>
      <c r="J15" s="22" t="s">
        <v>8</v>
      </c>
      <c r="K15" s="25">
        <v>353.5</v>
      </c>
      <c r="L15" s="23">
        <v>1.7</v>
      </c>
      <c r="M15" s="23">
        <v>14</v>
      </c>
      <c r="N15" s="23">
        <v>17</v>
      </c>
      <c r="O15" s="23">
        <v>134</v>
      </c>
      <c r="P15" s="22" t="s">
        <v>7</v>
      </c>
      <c r="Q15" s="22" t="s">
        <v>7</v>
      </c>
      <c r="R15" s="22" t="s">
        <v>6</v>
      </c>
      <c r="S15" s="22" t="s">
        <v>6</v>
      </c>
      <c r="T15" s="22">
        <v>3</v>
      </c>
      <c r="U15" s="23">
        <v>12</v>
      </c>
      <c r="V15" s="22" t="s">
        <v>8</v>
      </c>
      <c r="W15" s="22" t="s">
        <v>6</v>
      </c>
      <c r="X15" s="23">
        <v>51</v>
      </c>
      <c r="Y15" s="23">
        <v>31</v>
      </c>
      <c r="Z15" s="23">
        <v>104</v>
      </c>
      <c r="AA15" s="23">
        <v>21</v>
      </c>
      <c r="AB15" s="22" t="s">
        <v>148</v>
      </c>
      <c r="AC15" s="22" t="s">
        <v>8</v>
      </c>
      <c r="AD15" s="24" t="s">
        <v>6</v>
      </c>
      <c r="AE15" s="22" t="s">
        <v>6</v>
      </c>
      <c r="AF15" s="22" t="s">
        <v>7</v>
      </c>
      <c r="AG15" s="22" t="s">
        <v>8</v>
      </c>
      <c r="AH15" s="22" t="s">
        <v>8</v>
      </c>
      <c r="AI15" s="22" t="s">
        <v>6</v>
      </c>
      <c r="AJ15" s="25" t="s">
        <v>6</v>
      </c>
      <c r="AK15" s="25">
        <v>440</v>
      </c>
      <c r="AL15" s="23">
        <v>48</v>
      </c>
    </row>
    <row r="16" spans="1:38" s="26" customFormat="1">
      <c r="B16" s="20" t="s">
        <v>51</v>
      </c>
      <c r="C16" s="21" t="s">
        <v>5</v>
      </c>
      <c r="D16" s="22" t="s">
        <v>56</v>
      </c>
      <c r="E16" s="22" t="s">
        <v>56</v>
      </c>
      <c r="F16" s="22" t="s">
        <v>56</v>
      </c>
      <c r="G16" s="23">
        <v>240</v>
      </c>
      <c r="H16" s="22">
        <v>8</v>
      </c>
      <c r="I16" s="23">
        <v>2.7</v>
      </c>
      <c r="J16" s="22" t="s">
        <v>39</v>
      </c>
      <c r="K16" s="25">
        <v>1130.5</v>
      </c>
      <c r="L16" s="23">
        <v>1.4</v>
      </c>
      <c r="M16" s="23">
        <v>36</v>
      </c>
      <c r="N16" s="23">
        <v>60</v>
      </c>
      <c r="O16" s="25">
        <v>314.5</v>
      </c>
      <c r="P16" s="22" t="s">
        <v>58</v>
      </c>
      <c r="Q16" s="22" t="s">
        <v>53</v>
      </c>
      <c r="R16" s="22" t="s">
        <v>54</v>
      </c>
      <c r="S16" s="22" t="s">
        <v>57</v>
      </c>
      <c r="T16" s="22">
        <v>5</v>
      </c>
      <c r="U16" s="23">
        <v>20</v>
      </c>
      <c r="V16" s="22" t="s">
        <v>37</v>
      </c>
      <c r="W16" s="22" t="s">
        <v>55</v>
      </c>
      <c r="X16" s="23">
        <v>113</v>
      </c>
      <c r="Y16" s="23">
        <v>67</v>
      </c>
      <c r="Z16" s="25">
        <v>273.5</v>
      </c>
      <c r="AA16" s="23">
        <v>2</v>
      </c>
      <c r="AB16" s="22" t="s">
        <v>38</v>
      </c>
      <c r="AC16" s="22" t="s">
        <v>37</v>
      </c>
      <c r="AD16" s="24" t="s">
        <v>57</v>
      </c>
      <c r="AE16" s="22" t="s">
        <v>52</v>
      </c>
      <c r="AF16" s="22" t="s">
        <v>53</v>
      </c>
      <c r="AG16" s="22" t="s">
        <v>39</v>
      </c>
      <c r="AH16" s="22" t="s">
        <v>37</v>
      </c>
      <c r="AI16" s="22" t="s">
        <v>52</v>
      </c>
      <c r="AJ16" s="25" t="s">
        <v>55</v>
      </c>
      <c r="AK16" s="25">
        <v>1103</v>
      </c>
      <c r="AL16" s="23">
        <v>2.6</v>
      </c>
    </row>
    <row r="17" spans="2:38" s="26" customFormat="1">
      <c r="B17" s="20" t="s">
        <v>59</v>
      </c>
      <c r="C17" s="21" t="s">
        <v>5</v>
      </c>
      <c r="D17" s="22" t="s">
        <v>19</v>
      </c>
      <c r="E17" s="22" t="s">
        <v>19</v>
      </c>
      <c r="F17" s="22" t="s">
        <v>19</v>
      </c>
      <c r="G17" s="25" t="s">
        <v>20</v>
      </c>
      <c r="H17" s="22" t="s">
        <v>21</v>
      </c>
      <c r="I17" s="22" t="s">
        <v>21</v>
      </c>
      <c r="J17" s="22" t="s">
        <v>20</v>
      </c>
      <c r="K17" s="25" t="s">
        <v>44</v>
      </c>
      <c r="L17" s="22" t="s">
        <v>22</v>
      </c>
      <c r="M17" s="25" t="s">
        <v>19</v>
      </c>
      <c r="N17" s="25" t="s">
        <v>19</v>
      </c>
      <c r="O17" s="25" t="s">
        <v>21</v>
      </c>
      <c r="P17" s="22" t="s">
        <v>23</v>
      </c>
      <c r="Q17" s="22" t="s">
        <v>19</v>
      </c>
      <c r="R17" s="22" t="s">
        <v>21</v>
      </c>
      <c r="S17" s="22" t="s">
        <v>19</v>
      </c>
      <c r="T17" s="22" t="s">
        <v>19</v>
      </c>
      <c r="U17" s="22" t="s">
        <v>20</v>
      </c>
      <c r="V17" s="22" t="s">
        <v>22</v>
      </c>
      <c r="W17" s="22" t="s">
        <v>21</v>
      </c>
      <c r="X17" s="22" t="s">
        <v>21</v>
      </c>
      <c r="Y17" s="22" t="s">
        <v>19</v>
      </c>
      <c r="Z17" s="25" t="s">
        <v>20</v>
      </c>
      <c r="AA17" s="22" t="s">
        <v>21</v>
      </c>
      <c r="AB17" s="22" t="s">
        <v>6</v>
      </c>
      <c r="AC17" s="22" t="s">
        <v>22</v>
      </c>
      <c r="AD17" s="24" t="s">
        <v>19</v>
      </c>
      <c r="AE17" s="22" t="s">
        <v>21</v>
      </c>
      <c r="AF17" s="22" t="s">
        <v>19</v>
      </c>
      <c r="AG17" s="22" t="s">
        <v>22</v>
      </c>
      <c r="AH17" s="22" t="s">
        <v>22</v>
      </c>
      <c r="AI17" s="22" t="s">
        <v>21</v>
      </c>
      <c r="AJ17" s="25" t="s">
        <v>21</v>
      </c>
      <c r="AK17" s="25">
        <v>373</v>
      </c>
      <c r="AL17" s="25" t="s">
        <v>21</v>
      </c>
    </row>
    <row r="18" spans="2:38" s="26" customFormat="1">
      <c r="B18" s="20" t="s">
        <v>60</v>
      </c>
      <c r="C18" s="21" t="s">
        <v>5</v>
      </c>
      <c r="D18" s="22" t="s">
        <v>6</v>
      </c>
      <c r="E18" s="22" t="s">
        <v>6</v>
      </c>
      <c r="F18" s="22" t="s">
        <v>6</v>
      </c>
      <c r="G18" s="23">
        <v>51</v>
      </c>
      <c r="H18" s="22" t="s">
        <v>8</v>
      </c>
      <c r="I18" s="23">
        <v>1.5</v>
      </c>
      <c r="J18" s="22" t="s">
        <v>17</v>
      </c>
      <c r="K18" s="23">
        <v>159</v>
      </c>
      <c r="L18" s="22" t="s">
        <v>17</v>
      </c>
      <c r="M18" s="23">
        <v>4.3</v>
      </c>
      <c r="N18" s="23">
        <v>9.4</v>
      </c>
      <c r="O18" s="23">
        <v>18</v>
      </c>
      <c r="P18" s="22" t="s">
        <v>6</v>
      </c>
      <c r="Q18" s="22" t="s">
        <v>6</v>
      </c>
      <c r="R18" s="22" t="s">
        <v>8</v>
      </c>
      <c r="S18" s="22" t="s">
        <v>8</v>
      </c>
      <c r="T18" s="22" t="s">
        <v>6</v>
      </c>
      <c r="U18" s="23">
        <v>2.5</v>
      </c>
      <c r="V18" s="22" t="s">
        <v>17</v>
      </c>
      <c r="W18" s="22" t="s">
        <v>8</v>
      </c>
      <c r="X18" s="23">
        <v>12</v>
      </c>
      <c r="Y18" s="22" t="s">
        <v>6</v>
      </c>
      <c r="Z18" s="23">
        <v>15</v>
      </c>
      <c r="AA18" s="23">
        <v>1.7</v>
      </c>
      <c r="AB18" s="22" t="s">
        <v>136</v>
      </c>
      <c r="AC18" s="22" t="s">
        <v>17</v>
      </c>
      <c r="AD18" s="24" t="s">
        <v>8</v>
      </c>
      <c r="AE18" s="22" t="s">
        <v>8</v>
      </c>
      <c r="AF18" s="22" t="s">
        <v>6</v>
      </c>
      <c r="AG18" s="22" t="s">
        <v>17</v>
      </c>
      <c r="AH18" s="22" t="s">
        <v>17</v>
      </c>
      <c r="AI18" s="22" t="s">
        <v>8</v>
      </c>
      <c r="AJ18" s="25" t="s">
        <v>8</v>
      </c>
      <c r="AK18" s="25" t="s">
        <v>6</v>
      </c>
      <c r="AL18" s="23">
        <v>1.6</v>
      </c>
    </row>
    <row r="19" spans="2:38" s="26" customFormat="1">
      <c r="B19" s="20" t="s">
        <v>61</v>
      </c>
      <c r="C19" s="21" t="s">
        <v>5</v>
      </c>
      <c r="D19" s="22" t="s">
        <v>42</v>
      </c>
      <c r="E19" s="22" t="s">
        <v>42</v>
      </c>
      <c r="F19" s="22" t="s">
        <v>42</v>
      </c>
      <c r="G19" s="23">
        <v>66</v>
      </c>
      <c r="H19" s="22" t="s">
        <v>41</v>
      </c>
      <c r="I19" s="22" t="s">
        <v>41</v>
      </c>
      <c r="J19" s="22" t="s">
        <v>43</v>
      </c>
      <c r="K19" s="23">
        <v>308</v>
      </c>
      <c r="L19" s="22" t="s">
        <v>45</v>
      </c>
      <c r="M19" s="22" t="s">
        <v>42</v>
      </c>
      <c r="N19" s="22" t="s">
        <v>42</v>
      </c>
      <c r="O19" s="23">
        <v>17</v>
      </c>
      <c r="P19" s="22" t="s">
        <v>46</v>
      </c>
      <c r="Q19" s="22" t="s">
        <v>42</v>
      </c>
      <c r="R19" s="22" t="s">
        <v>44</v>
      </c>
      <c r="S19" s="22" t="s">
        <v>41</v>
      </c>
      <c r="T19" s="22" t="s">
        <v>42</v>
      </c>
      <c r="U19" s="22" t="s">
        <v>44</v>
      </c>
      <c r="V19" s="22" t="s">
        <v>45</v>
      </c>
      <c r="W19" s="22" t="s">
        <v>41</v>
      </c>
      <c r="X19" s="23">
        <v>19</v>
      </c>
      <c r="Y19" s="22" t="s">
        <v>42</v>
      </c>
      <c r="Z19" s="22" t="s">
        <v>44</v>
      </c>
      <c r="AA19" s="22" t="s">
        <v>41</v>
      </c>
      <c r="AB19" s="22" t="s">
        <v>12</v>
      </c>
      <c r="AC19" s="22" t="s">
        <v>45</v>
      </c>
      <c r="AD19" s="24" t="s">
        <v>41</v>
      </c>
      <c r="AE19" s="22" t="s">
        <v>41</v>
      </c>
      <c r="AF19" s="22" t="s">
        <v>42</v>
      </c>
      <c r="AG19" s="22" t="s">
        <v>43</v>
      </c>
      <c r="AH19" s="22" t="s">
        <v>45</v>
      </c>
      <c r="AI19" s="22" t="s">
        <v>41</v>
      </c>
      <c r="AJ19" s="25" t="s">
        <v>41</v>
      </c>
      <c r="AK19" s="22" t="s">
        <v>42</v>
      </c>
      <c r="AL19" s="22" t="s">
        <v>41</v>
      </c>
    </row>
    <row r="20" spans="2:38" s="26" customFormat="1">
      <c r="B20" s="20" t="s">
        <v>62</v>
      </c>
      <c r="C20" s="21" t="s">
        <v>5</v>
      </c>
      <c r="D20" s="22" t="s">
        <v>26</v>
      </c>
      <c r="E20" s="22" t="s">
        <v>26</v>
      </c>
      <c r="F20" s="22" t="s">
        <v>26</v>
      </c>
      <c r="G20" s="23">
        <v>113</v>
      </c>
      <c r="H20" s="22">
        <v>4.9000000000000004</v>
      </c>
      <c r="I20" s="23">
        <v>4.8</v>
      </c>
      <c r="J20" s="22" t="s">
        <v>27</v>
      </c>
      <c r="K20" s="23">
        <v>444</v>
      </c>
      <c r="L20" s="22" t="s">
        <v>29</v>
      </c>
      <c r="M20" s="23">
        <v>12</v>
      </c>
      <c r="N20" s="23">
        <v>18</v>
      </c>
      <c r="O20" s="23">
        <v>97</v>
      </c>
      <c r="P20" s="22" t="s">
        <v>31</v>
      </c>
      <c r="Q20" s="22" t="s">
        <v>26</v>
      </c>
      <c r="R20" s="22" t="s">
        <v>28</v>
      </c>
      <c r="S20" s="22" t="s">
        <v>30</v>
      </c>
      <c r="T20" s="22" t="s">
        <v>26</v>
      </c>
      <c r="U20" s="23">
        <v>6.2</v>
      </c>
      <c r="V20" s="22" t="s">
        <v>29</v>
      </c>
      <c r="W20" s="22" t="s">
        <v>25</v>
      </c>
      <c r="X20" s="23">
        <v>52</v>
      </c>
      <c r="Y20" s="22" t="s">
        <v>26</v>
      </c>
      <c r="Z20" s="23">
        <v>108</v>
      </c>
      <c r="AA20" s="22" t="s">
        <v>25</v>
      </c>
      <c r="AB20" s="22" t="s">
        <v>34</v>
      </c>
      <c r="AC20" s="22" t="s">
        <v>29</v>
      </c>
      <c r="AD20" s="24" t="s">
        <v>30</v>
      </c>
      <c r="AE20" s="22" t="s">
        <v>25</v>
      </c>
      <c r="AF20" s="22" t="s">
        <v>26</v>
      </c>
      <c r="AG20" s="22" t="s">
        <v>27</v>
      </c>
      <c r="AH20" s="22" t="s">
        <v>29</v>
      </c>
      <c r="AI20" s="22" t="s">
        <v>30</v>
      </c>
      <c r="AJ20" s="25" t="s">
        <v>25</v>
      </c>
      <c r="AK20" s="25" t="s">
        <v>26</v>
      </c>
      <c r="AL20" s="25" t="s">
        <v>25</v>
      </c>
    </row>
    <row r="21" spans="2:38" s="26" customFormat="1">
      <c r="B21" s="20" t="s">
        <v>63</v>
      </c>
      <c r="C21" s="21" t="s">
        <v>5</v>
      </c>
      <c r="D21" s="22" t="s">
        <v>46</v>
      </c>
      <c r="E21" s="22" t="s">
        <v>46</v>
      </c>
      <c r="F21" s="22" t="s">
        <v>46</v>
      </c>
      <c r="G21" s="23">
        <v>44</v>
      </c>
      <c r="H21" s="22" t="s">
        <v>42</v>
      </c>
      <c r="I21" s="22" t="s">
        <v>42</v>
      </c>
      <c r="J21" s="22" t="s">
        <v>43</v>
      </c>
      <c r="K21" s="23">
        <v>305</v>
      </c>
      <c r="L21" s="22" t="s">
        <v>43</v>
      </c>
      <c r="M21" s="22" t="s">
        <v>42</v>
      </c>
      <c r="N21" s="22" t="s">
        <v>42</v>
      </c>
      <c r="O21" s="25" t="s">
        <v>42</v>
      </c>
      <c r="P21" s="22" t="s">
        <v>46</v>
      </c>
      <c r="Q21" s="22" t="s">
        <v>42</v>
      </c>
      <c r="R21" s="22" t="s">
        <v>44</v>
      </c>
      <c r="S21" s="22" t="s">
        <v>42</v>
      </c>
      <c r="T21" s="22" t="s">
        <v>42</v>
      </c>
      <c r="U21" s="22" t="s">
        <v>44</v>
      </c>
      <c r="V21" s="22" t="s">
        <v>45</v>
      </c>
      <c r="W21" s="22" t="s">
        <v>41</v>
      </c>
      <c r="X21" s="23">
        <v>12</v>
      </c>
      <c r="Y21" s="22" t="s">
        <v>46</v>
      </c>
      <c r="Z21" s="22" t="s">
        <v>44</v>
      </c>
      <c r="AA21" s="22" t="s">
        <v>41</v>
      </c>
      <c r="AB21" s="22" t="s">
        <v>15</v>
      </c>
      <c r="AC21" s="22" t="s">
        <v>43</v>
      </c>
      <c r="AD21" s="24" t="s">
        <v>42</v>
      </c>
      <c r="AE21" s="22" t="s">
        <v>41</v>
      </c>
      <c r="AF21" s="22" t="s">
        <v>42</v>
      </c>
      <c r="AG21" s="22" t="s">
        <v>43</v>
      </c>
      <c r="AH21" s="22" t="s">
        <v>45</v>
      </c>
      <c r="AI21" s="22" t="s">
        <v>42</v>
      </c>
      <c r="AJ21" s="25" t="s">
        <v>41</v>
      </c>
      <c r="AK21" s="25" t="s">
        <v>42</v>
      </c>
      <c r="AL21" s="25" t="s">
        <v>41</v>
      </c>
    </row>
    <row r="22" spans="2:38" s="26" customFormat="1">
      <c r="B22" s="20" t="s">
        <v>64</v>
      </c>
      <c r="C22" s="21" t="s">
        <v>5</v>
      </c>
      <c r="D22" s="22" t="s">
        <v>43</v>
      </c>
      <c r="E22" s="22" t="s">
        <v>43</v>
      </c>
      <c r="F22" s="22" t="s">
        <v>43</v>
      </c>
      <c r="G22" s="23">
        <v>54</v>
      </c>
      <c r="H22" s="22" t="s">
        <v>65</v>
      </c>
      <c r="I22" s="22" t="s">
        <v>65</v>
      </c>
      <c r="J22" s="22" t="s">
        <v>66</v>
      </c>
      <c r="K22" s="23">
        <v>196</v>
      </c>
      <c r="L22" s="22" t="s">
        <v>68</v>
      </c>
      <c r="M22" s="22" t="s">
        <v>45</v>
      </c>
      <c r="N22" s="23">
        <v>9.3000000000000007</v>
      </c>
      <c r="O22" s="22" t="s">
        <v>65</v>
      </c>
      <c r="P22" s="22" t="s">
        <v>43</v>
      </c>
      <c r="Q22" s="22" t="s">
        <v>45</v>
      </c>
      <c r="R22" s="22" t="s">
        <v>67</v>
      </c>
      <c r="S22" s="22" t="s">
        <v>45</v>
      </c>
      <c r="T22" s="22" t="s">
        <v>45</v>
      </c>
      <c r="U22" s="22" t="s">
        <v>67</v>
      </c>
      <c r="V22" s="22" t="s">
        <v>68</v>
      </c>
      <c r="W22" s="22" t="s">
        <v>65</v>
      </c>
      <c r="X22" s="23">
        <v>7.8</v>
      </c>
      <c r="Y22" s="22" t="s">
        <v>43</v>
      </c>
      <c r="Z22" s="22" t="s">
        <v>67</v>
      </c>
      <c r="AA22" s="22" t="s">
        <v>65</v>
      </c>
      <c r="AB22" s="22" t="s">
        <v>14</v>
      </c>
      <c r="AC22" s="22" t="s">
        <v>68</v>
      </c>
      <c r="AD22" s="24" t="s">
        <v>65</v>
      </c>
      <c r="AE22" s="22" t="s">
        <v>65</v>
      </c>
      <c r="AF22" s="22" t="s">
        <v>45</v>
      </c>
      <c r="AG22" s="22" t="s">
        <v>66</v>
      </c>
      <c r="AH22" s="22" t="s">
        <v>68</v>
      </c>
      <c r="AI22" s="22" t="s">
        <v>65</v>
      </c>
      <c r="AJ22" s="25" t="s">
        <v>65</v>
      </c>
      <c r="AK22" s="25" t="s">
        <v>45</v>
      </c>
      <c r="AL22" s="25" t="s">
        <v>65</v>
      </c>
    </row>
    <row r="23" spans="2:38" s="26" customFormat="1">
      <c r="B23" s="27" t="s">
        <v>69</v>
      </c>
      <c r="C23" s="28" t="s">
        <v>5</v>
      </c>
      <c r="D23" s="29" t="s">
        <v>16</v>
      </c>
      <c r="E23" s="29" t="s">
        <v>16</v>
      </c>
      <c r="F23" s="29" t="s">
        <v>16</v>
      </c>
      <c r="G23" s="30">
        <v>128</v>
      </c>
      <c r="H23" s="29">
        <v>5.2</v>
      </c>
      <c r="I23" s="29" t="s">
        <v>16</v>
      </c>
      <c r="J23" s="29" t="s">
        <v>48</v>
      </c>
      <c r="K23" s="30">
        <v>263</v>
      </c>
      <c r="L23" s="29" t="s">
        <v>48</v>
      </c>
      <c r="M23" s="30">
        <v>12</v>
      </c>
      <c r="N23" s="30">
        <v>106</v>
      </c>
      <c r="O23" s="29">
        <v>5</v>
      </c>
      <c r="P23" s="29" t="s">
        <v>14</v>
      </c>
      <c r="Q23" s="29" t="s">
        <v>16</v>
      </c>
      <c r="R23" s="29" t="s">
        <v>15</v>
      </c>
      <c r="S23" s="29" t="s">
        <v>16</v>
      </c>
      <c r="T23" s="29" t="s">
        <v>16</v>
      </c>
      <c r="U23" s="29" t="s">
        <v>15</v>
      </c>
      <c r="V23" s="29" t="s">
        <v>48</v>
      </c>
      <c r="W23" s="29" t="s">
        <v>16</v>
      </c>
      <c r="X23" s="30">
        <v>2.1</v>
      </c>
      <c r="Y23" s="30">
        <v>5.6</v>
      </c>
      <c r="Z23" s="30">
        <v>72</v>
      </c>
      <c r="AA23" s="30">
        <v>1.9</v>
      </c>
      <c r="AB23" s="29" t="s">
        <v>48</v>
      </c>
      <c r="AC23" s="29" t="s">
        <v>48</v>
      </c>
      <c r="AD23" s="31" t="s">
        <v>16</v>
      </c>
      <c r="AE23" s="29" t="s">
        <v>16</v>
      </c>
      <c r="AF23" s="29" t="s">
        <v>16</v>
      </c>
      <c r="AG23" s="29" t="s">
        <v>48</v>
      </c>
      <c r="AH23" s="29" t="s">
        <v>48</v>
      </c>
      <c r="AI23" s="29" t="s">
        <v>16</v>
      </c>
      <c r="AJ23" s="32" t="s">
        <v>15</v>
      </c>
      <c r="AK23" s="32" t="s">
        <v>16</v>
      </c>
      <c r="AL23" s="30">
        <v>2.2000000000000002</v>
      </c>
    </row>
    <row r="24" spans="2:38">
      <c r="B24" s="33" t="s">
        <v>70</v>
      </c>
      <c r="C24" s="34" t="s">
        <v>5</v>
      </c>
      <c r="D24" s="35" t="s">
        <v>29</v>
      </c>
      <c r="E24" s="35" t="s">
        <v>29</v>
      </c>
      <c r="F24" s="35" t="s">
        <v>29</v>
      </c>
      <c r="G24" s="35">
        <f>(10.4+14.2)/2</f>
        <v>12.3</v>
      </c>
      <c r="H24" s="53" t="s">
        <v>29</v>
      </c>
      <c r="I24" s="53" t="s">
        <v>29</v>
      </c>
      <c r="J24" s="35" t="s">
        <v>29</v>
      </c>
      <c r="K24" s="35">
        <f>(20.7+23)/2</f>
        <v>21.85</v>
      </c>
      <c r="L24" s="35" t="s">
        <v>29</v>
      </c>
      <c r="M24" s="35" t="s">
        <v>29</v>
      </c>
      <c r="N24" s="35" t="s">
        <v>29</v>
      </c>
      <c r="O24" s="36">
        <f>(5.6+5.2)/2</f>
        <v>5.4</v>
      </c>
      <c r="P24" s="35" t="s">
        <v>29</v>
      </c>
      <c r="Q24" s="53" t="s">
        <v>29</v>
      </c>
      <c r="R24" s="53" t="s">
        <v>29</v>
      </c>
      <c r="S24" s="35" t="s">
        <v>29</v>
      </c>
      <c r="T24" s="53" t="s">
        <v>29</v>
      </c>
      <c r="U24" s="53" t="s">
        <v>29</v>
      </c>
      <c r="V24" s="53" t="s">
        <v>29</v>
      </c>
      <c r="W24" s="35" t="s">
        <v>29</v>
      </c>
      <c r="X24" s="35" t="s">
        <v>29</v>
      </c>
      <c r="Y24" s="53" t="s">
        <v>29</v>
      </c>
      <c r="Z24" s="35">
        <v>13</v>
      </c>
      <c r="AA24" s="35">
        <v>11.3</v>
      </c>
      <c r="AB24" s="35" t="s">
        <v>29</v>
      </c>
      <c r="AC24" s="35" t="s">
        <v>29</v>
      </c>
      <c r="AD24" s="35" t="s">
        <v>29</v>
      </c>
      <c r="AE24" s="35" t="s">
        <v>29</v>
      </c>
      <c r="AF24" s="53" t="s">
        <v>29</v>
      </c>
      <c r="AG24" s="53" t="s">
        <v>29</v>
      </c>
      <c r="AH24" s="35" t="s">
        <v>29</v>
      </c>
      <c r="AI24" s="35" t="s">
        <v>29</v>
      </c>
      <c r="AJ24" s="35" t="s">
        <v>29</v>
      </c>
      <c r="AK24" s="35">
        <f>(38.3+39.9)/2</f>
        <v>39.099999999999994</v>
      </c>
      <c r="AL24" s="35">
        <f>(15.5+15.4)/2</f>
        <v>15.45</v>
      </c>
    </row>
    <row r="25" spans="2:38">
      <c r="B25" s="33" t="s">
        <v>71</v>
      </c>
      <c r="C25" s="34" t="s">
        <v>5</v>
      </c>
      <c r="D25" s="35" t="s">
        <v>29</v>
      </c>
      <c r="E25" s="35" t="s">
        <v>29</v>
      </c>
      <c r="F25" s="35" t="s">
        <v>29</v>
      </c>
      <c r="G25" s="35">
        <f>(50.9+71.4)/2</f>
        <v>61.150000000000006</v>
      </c>
      <c r="H25" s="53" t="s">
        <v>29</v>
      </c>
      <c r="I25" s="53" t="s">
        <v>29</v>
      </c>
      <c r="J25" s="35" t="s">
        <v>29</v>
      </c>
      <c r="K25" s="35">
        <f>(110.7+113.1)/2</f>
        <v>111.9</v>
      </c>
      <c r="L25" s="35" t="s">
        <v>29</v>
      </c>
      <c r="M25" s="35">
        <v>22.4</v>
      </c>
      <c r="N25" s="35">
        <v>26.6</v>
      </c>
      <c r="O25" s="36">
        <v>6.9</v>
      </c>
      <c r="P25" s="35" t="s">
        <v>29</v>
      </c>
      <c r="Q25" s="53" t="s">
        <v>29</v>
      </c>
      <c r="R25" s="53" t="s">
        <v>29</v>
      </c>
      <c r="S25" s="35" t="s">
        <v>29</v>
      </c>
      <c r="T25" s="53" t="s">
        <v>29</v>
      </c>
      <c r="U25" s="53" t="s">
        <v>29</v>
      </c>
      <c r="V25" s="53" t="s">
        <v>29</v>
      </c>
      <c r="W25" s="35" t="s">
        <v>29</v>
      </c>
      <c r="X25" s="35" t="s">
        <v>29</v>
      </c>
      <c r="Y25" s="53" t="s">
        <v>29</v>
      </c>
      <c r="Z25" s="35">
        <v>17.600000000000001</v>
      </c>
      <c r="AA25" s="53" t="s">
        <v>29</v>
      </c>
      <c r="AB25" s="35" t="s">
        <v>29</v>
      </c>
      <c r="AC25" s="35" t="s">
        <v>29</v>
      </c>
      <c r="AD25" s="35" t="s">
        <v>29</v>
      </c>
      <c r="AE25" s="35" t="s">
        <v>29</v>
      </c>
      <c r="AF25" s="53" t="s">
        <v>29</v>
      </c>
      <c r="AG25" s="53" t="s">
        <v>29</v>
      </c>
      <c r="AH25" s="35" t="s">
        <v>29</v>
      </c>
      <c r="AI25" s="35" t="s">
        <v>29</v>
      </c>
      <c r="AJ25" s="35" t="s">
        <v>29</v>
      </c>
      <c r="AK25" s="35">
        <f>(26.3+27.4)/2</f>
        <v>26.85</v>
      </c>
      <c r="AL25" s="35" t="s">
        <v>29</v>
      </c>
    </row>
    <row r="26" spans="2:38">
      <c r="B26" s="33" t="s">
        <v>72</v>
      </c>
      <c r="C26" s="34" t="s">
        <v>5</v>
      </c>
      <c r="D26" s="35" t="s">
        <v>29</v>
      </c>
      <c r="E26" s="35" t="s">
        <v>29</v>
      </c>
      <c r="F26" s="35" t="s">
        <v>29</v>
      </c>
      <c r="G26" s="35">
        <f>(49+70.4)/2</f>
        <v>59.7</v>
      </c>
      <c r="H26" s="36">
        <f>(7.4+7.4)/2</f>
        <v>7.4</v>
      </c>
      <c r="I26" s="36">
        <f>(5.7+5.4)/2</f>
        <v>5.5500000000000007</v>
      </c>
      <c r="J26" s="35" t="s">
        <v>29</v>
      </c>
      <c r="K26" s="35">
        <f>(99+101.3)/2</f>
        <v>100.15</v>
      </c>
      <c r="L26" s="35" t="s">
        <v>29</v>
      </c>
      <c r="M26" s="35">
        <v>65.55</v>
      </c>
      <c r="N26" s="35">
        <v>85.1</v>
      </c>
      <c r="O26" s="36">
        <v>8.6</v>
      </c>
      <c r="P26" s="35" t="s">
        <v>29</v>
      </c>
      <c r="Q26" s="53" t="s">
        <v>29</v>
      </c>
      <c r="R26" s="53" t="s">
        <v>29</v>
      </c>
      <c r="S26" s="35" t="s">
        <v>29</v>
      </c>
      <c r="T26" s="36">
        <v>5.45</v>
      </c>
      <c r="U26" s="53" t="s">
        <v>29</v>
      </c>
      <c r="V26" s="53" t="s">
        <v>29</v>
      </c>
      <c r="W26" s="35">
        <v>12.3</v>
      </c>
      <c r="X26" s="35" t="s">
        <v>29</v>
      </c>
      <c r="Y26" s="36">
        <v>8.9499999999999993</v>
      </c>
      <c r="Z26" s="35">
        <v>79.05</v>
      </c>
      <c r="AA26" s="36">
        <v>6.6</v>
      </c>
      <c r="AB26" s="35" t="s">
        <v>29</v>
      </c>
      <c r="AC26" s="35" t="s">
        <v>29</v>
      </c>
      <c r="AD26" s="35" t="s">
        <v>29</v>
      </c>
      <c r="AE26" s="35" t="s">
        <v>29</v>
      </c>
      <c r="AF26" s="36">
        <f>(5.9+5.6)/2</f>
        <v>5.75</v>
      </c>
      <c r="AG26" s="53" t="s">
        <v>29</v>
      </c>
      <c r="AH26" s="35" t="s">
        <v>29</v>
      </c>
      <c r="AI26" s="35" t="s">
        <v>29</v>
      </c>
      <c r="AJ26" s="35" t="s">
        <v>29</v>
      </c>
      <c r="AK26" s="35">
        <f>(29.6+31.2)/2</f>
        <v>30.4</v>
      </c>
      <c r="AL26" s="36">
        <f>(9.7+9.6)/2</f>
        <v>9.6499999999999986</v>
      </c>
    </row>
    <row r="27" spans="2:38">
      <c r="B27" s="33" t="s">
        <v>73</v>
      </c>
      <c r="C27" s="34" t="s">
        <v>5</v>
      </c>
      <c r="D27" s="35" t="s">
        <v>29</v>
      </c>
      <c r="E27" s="35" t="s">
        <v>29</v>
      </c>
      <c r="F27" s="35" t="s">
        <v>29</v>
      </c>
      <c r="G27" s="35">
        <f>(73.6+104)/2</f>
        <v>88.8</v>
      </c>
      <c r="H27" s="53" t="s">
        <v>29</v>
      </c>
      <c r="I27" s="53" t="s">
        <v>29</v>
      </c>
      <c r="J27" s="35" t="s">
        <v>29</v>
      </c>
      <c r="K27" s="35">
        <f>(121.5+124.3)/2</f>
        <v>122.9</v>
      </c>
      <c r="L27" s="35" t="s">
        <v>29</v>
      </c>
      <c r="M27" s="35">
        <v>32.450000000000003</v>
      </c>
      <c r="N27" s="35">
        <v>62.15</v>
      </c>
      <c r="O27" s="36">
        <v>6.95</v>
      </c>
      <c r="P27" s="35" t="s">
        <v>29</v>
      </c>
      <c r="Q27" s="53" t="s">
        <v>29</v>
      </c>
      <c r="R27" s="53" t="s">
        <v>29</v>
      </c>
      <c r="S27" s="35" t="s">
        <v>29</v>
      </c>
      <c r="T27" s="53" t="s">
        <v>29</v>
      </c>
      <c r="U27" s="53" t="s">
        <v>29</v>
      </c>
      <c r="V27" s="53" t="s">
        <v>29</v>
      </c>
      <c r="W27" s="35" t="s">
        <v>29</v>
      </c>
      <c r="X27" s="35" t="s">
        <v>29</v>
      </c>
      <c r="Y27" s="53" t="s">
        <v>29</v>
      </c>
      <c r="Z27" s="35">
        <v>33.15</v>
      </c>
      <c r="AA27" s="53" t="s">
        <v>29</v>
      </c>
      <c r="AB27" s="35" t="s">
        <v>29</v>
      </c>
      <c r="AC27" s="35" t="s">
        <v>29</v>
      </c>
      <c r="AD27" s="35" t="s">
        <v>29</v>
      </c>
      <c r="AE27" s="35" t="s">
        <v>29</v>
      </c>
      <c r="AF27" s="53" t="s">
        <v>29</v>
      </c>
      <c r="AG27" s="53" t="s">
        <v>29</v>
      </c>
      <c r="AH27" s="35" t="s">
        <v>29</v>
      </c>
      <c r="AI27" s="35" t="s">
        <v>29</v>
      </c>
      <c r="AJ27" s="35" t="s">
        <v>29</v>
      </c>
      <c r="AK27" s="35">
        <f>(19.4+20.4)/2</f>
        <v>19.899999999999999</v>
      </c>
      <c r="AL27" s="35" t="s">
        <v>29</v>
      </c>
    </row>
    <row r="28" spans="2:38">
      <c r="B28" s="33" t="s">
        <v>74</v>
      </c>
      <c r="C28" s="34" t="s">
        <v>5</v>
      </c>
      <c r="D28" s="35" t="s">
        <v>29</v>
      </c>
      <c r="E28" s="35" t="s">
        <v>29</v>
      </c>
      <c r="F28" s="35" t="s">
        <v>29</v>
      </c>
      <c r="G28" s="35">
        <f>(53.1+70.9)/2</f>
        <v>62</v>
      </c>
      <c r="H28" s="53" t="s">
        <v>29</v>
      </c>
      <c r="I28" s="53" t="s">
        <v>29</v>
      </c>
      <c r="J28" s="35" t="s">
        <v>29</v>
      </c>
      <c r="K28" s="35">
        <f>(79.1+79.8)/2</f>
        <v>79.449999999999989</v>
      </c>
      <c r="L28" s="35" t="s">
        <v>29</v>
      </c>
      <c r="M28" s="35">
        <v>32.9</v>
      </c>
      <c r="N28" s="35">
        <v>38.549999999999997</v>
      </c>
      <c r="O28" s="53" t="s">
        <v>29</v>
      </c>
      <c r="P28" s="35" t="s">
        <v>29</v>
      </c>
      <c r="Q28" s="53" t="s">
        <v>29</v>
      </c>
      <c r="R28" s="53" t="s">
        <v>29</v>
      </c>
      <c r="S28" s="35" t="s">
        <v>29</v>
      </c>
      <c r="T28" s="53" t="s">
        <v>29</v>
      </c>
      <c r="U28" s="53" t="s">
        <v>29</v>
      </c>
      <c r="V28" s="53" t="s">
        <v>29</v>
      </c>
      <c r="W28" s="35" t="s">
        <v>29</v>
      </c>
      <c r="X28" s="35" t="s">
        <v>29</v>
      </c>
      <c r="Y28" s="53" t="s">
        <v>29</v>
      </c>
      <c r="Z28" s="35">
        <v>24.15</v>
      </c>
      <c r="AA28" s="53" t="s">
        <v>29</v>
      </c>
      <c r="AB28" s="35" t="s">
        <v>29</v>
      </c>
      <c r="AC28" s="35" t="s">
        <v>29</v>
      </c>
      <c r="AD28" s="35" t="s">
        <v>29</v>
      </c>
      <c r="AE28" s="35" t="s">
        <v>29</v>
      </c>
      <c r="AF28" s="53" t="s">
        <v>29</v>
      </c>
      <c r="AG28" s="53" t="s">
        <v>29</v>
      </c>
      <c r="AH28" s="35" t="s">
        <v>29</v>
      </c>
      <c r="AI28" s="35" t="s">
        <v>29</v>
      </c>
      <c r="AJ28" s="35" t="s">
        <v>29</v>
      </c>
      <c r="AK28" s="35">
        <f>(11.9+12.2)/2</f>
        <v>12.05</v>
      </c>
      <c r="AL28" s="35" t="s">
        <v>29</v>
      </c>
    </row>
    <row r="29" spans="2:38">
      <c r="B29" s="33" t="s">
        <v>75</v>
      </c>
      <c r="C29" s="34" t="s">
        <v>5</v>
      </c>
      <c r="D29" s="35" t="s">
        <v>29</v>
      </c>
      <c r="E29" s="35" t="s">
        <v>29</v>
      </c>
      <c r="F29" s="35" t="s">
        <v>29</v>
      </c>
      <c r="G29" s="35">
        <f>(45.4+59.7)/2</f>
        <v>52.55</v>
      </c>
      <c r="H29" s="53" t="s">
        <v>29</v>
      </c>
      <c r="I29" s="53" t="s">
        <v>29</v>
      </c>
      <c r="J29" s="35">
        <f>(20.7+20.3)/2</f>
        <v>20.5</v>
      </c>
      <c r="K29" s="35">
        <f>(62.6+63.4)/2</f>
        <v>63</v>
      </c>
      <c r="L29" s="36">
        <f>(9.3+9)/2</f>
        <v>9.15</v>
      </c>
      <c r="M29" s="35">
        <v>42.8</v>
      </c>
      <c r="N29" s="35">
        <v>49.1</v>
      </c>
      <c r="O29" s="53" t="s">
        <v>29</v>
      </c>
      <c r="P29" s="35" t="s">
        <v>29</v>
      </c>
      <c r="Q29" s="53" t="s">
        <v>29</v>
      </c>
      <c r="R29" s="53" t="s">
        <v>29</v>
      </c>
      <c r="S29" s="36">
        <v>6.45</v>
      </c>
      <c r="T29" s="36">
        <v>8.6999999999999993</v>
      </c>
      <c r="U29" s="35">
        <v>23.2</v>
      </c>
      <c r="V29" s="53" t="s">
        <v>29</v>
      </c>
      <c r="W29" s="35">
        <v>10.25</v>
      </c>
      <c r="X29" s="35" t="s">
        <v>29</v>
      </c>
      <c r="Y29" s="53" t="s">
        <v>29</v>
      </c>
      <c r="Z29" s="35">
        <v>23.4</v>
      </c>
      <c r="AA29" s="53" t="s">
        <v>29</v>
      </c>
      <c r="AB29" s="35" t="s">
        <v>29</v>
      </c>
      <c r="AC29" s="35" t="s">
        <v>29</v>
      </c>
      <c r="AD29" s="35" t="s">
        <v>29</v>
      </c>
      <c r="AE29" s="35" t="s">
        <v>29</v>
      </c>
      <c r="AF29" s="35">
        <f>(84.1+83.5)/2</f>
        <v>83.8</v>
      </c>
      <c r="AG29" s="35">
        <f>(40.9+41.3)/2</f>
        <v>41.099999999999994</v>
      </c>
      <c r="AH29" s="35" t="s">
        <v>29</v>
      </c>
      <c r="AI29" s="35" t="s">
        <v>29</v>
      </c>
      <c r="AJ29" s="35" t="s">
        <v>29</v>
      </c>
      <c r="AK29" s="36">
        <v>6</v>
      </c>
      <c r="AL29" s="35">
        <f>(72.5+72.4)/2</f>
        <v>72.45</v>
      </c>
    </row>
    <row r="30" spans="2:38">
      <c r="B30" s="33" t="s">
        <v>76</v>
      </c>
      <c r="C30" s="34" t="s">
        <v>5</v>
      </c>
      <c r="D30" s="35" t="s">
        <v>29</v>
      </c>
      <c r="E30" s="35" t="s">
        <v>29</v>
      </c>
      <c r="F30" s="35" t="s">
        <v>29</v>
      </c>
      <c r="G30" s="35">
        <f>(44+61.4)/2</f>
        <v>52.7</v>
      </c>
      <c r="H30" s="53" t="s">
        <v>29</v>
      </c>
      <c r="I30" s="53" t="s">
        <v>29</v>
      </c>
      <c r="J30" s="35" t="s">
        <v>29</v>
      </c>
      <c r="K30" s="35">
        <f>(95.3+98)/2</f>
        <v>96.65</v>
      </c>
      <c r="L30" s="35" t="s">
        <v>29</v>
      </c>
      <c r="M30" s="35">
        <v>60.7</v>
      </c>
      <c r="N30" s="35">
        <v>70.8</v>
      </c>
      <c r="O30" s="53" t="s">
        <v>29</v>
      </c>
      <c r="P30" s="35" t="s">
        <v>29</v>
      </c>
      <c r="Q30" s="53" t="s">
        <v>29</v>
      </c>
      <c r="R30" s="53" t="s">
        <v>29</v>
      </c>
      <c r="S30" s="35" t="s">
        <v>29</v>
      </c>
      <c r="T30" s="35">
        <v>13.35</v>
      </c>
      <c r="U30" s="53" t="s">
        <v>29</v>
      </c>
      <c r="V30" s="53" t="s">
        <v>29</v>
      </c>
      <c r="W30" s="35" t="s">
        <v>29</v>
      </c>
      <c r="X30" s="35" t="s">
        <v>29</v>
      </c>
      <c r="Y30" s="53" t="s">
        <v>29</v>
      </c>
      <c r="Z30" s="35">
        <v>27.25</v>
      </c>
      <c r="AA30" s="53" t="s">
        <v>29</v>
      </c>
      <c r="AB30" s="35" t="s">
        <v>29</v>
      </c>
      <c r="AC30" s="35" t="s">
        <v>29</v>
      </c>
      <c r="AD30" s="35" t="s">
        <v>29</v>
      </c>
      <c r="AE30" s="35" t="s">
        <v>29</v>
      </c>
      <c r="AF30" s="53" t="s">
        <v>29</v>
      </c>
      <c r="AG30" s="53" t="s">
        <v>29</v>
      </c>
      <c r="AH30" s="35" t="s">
        <v>29</v>
      </c>
      <c r="AI30" s="35" t="s">
        <v>29</v>
      </c>
      <c r="AJ30" s="35" t="s">
        <v>29</v>
      </c>
      <c r="AK30" s="36">
        <v>5.4</v>
      </c>
      <c r="AL30" s="35" t="s">
        <v>29</v>
      </c>
    </row>
    <row r="31" spans="2:38">
      <c r="B31" s="33" t="s">
        <v>77</v>
      </c>
      <c r="C31" s="34" t="s">
        <v>5</v>
      </c>
      <c r="D31" s="35" t="s">
        <v>29</v>
      </c>
      <c r="E31" s="35" t="s">
        <v>29</v>
      </c>
      <c r="F31" s="35" t="s">
        <v>29</v>
      </c>
      <c r="G31" s="35">
        <f>(11+16.5)/2</f>
        <v>13.75</v>
      </c>
      <c r="H31" s="53" t="s">
        <v>29</v>
      </c>
      <c r="I31" s="53" t="s">
        <v>29</v>
      </c>
      <c r="J31" s="35" t="s">
        <v>29</v>
      </c>
      <c r="K31" s="35">
        <f>(28+27.6)/2</f>
        <v>27.8</v>
      </c>
      <c r="L31" s="35" t="s">
        <v>29</v>
      </c>
      <c r="M31" s="35">
        <v>20.350000000000001</v>
      </c>
      <c r="N31" s="35">
        <v>24.9</v>
      </c>
      <c r="O31" s="53" t="s">
        <v>29</v>
      </c>
      <c r="P31" s="35" t="s">
        <v>29</v>
      </c>
      <c r="Q31" s="53" t="s">
        <v>29</v>
      </c>
      <c r="R31" s="53" t="s">
        <v>29</v>
      </c>
      <c r="S31" s="35" t="s">
        <v>29</v>
      </c>
      <c r="T31" s="53" t="s">
        <v>29</v>
      </c>
      <c r="U31" s="53" t="s">
        <v>29</v>
      </c>
      <c r="V31" s="53" t="s">
        <v>29</v>
      </c>
      <c r="W31" s="35" t="s">
        <v>29</v>
      </c>
      <c r="X31" s="35" t="s">
        <v>29</v>
      </c>
      <c r="Y31" s="53" t="s">
        <v>29</v>
      </c>
      <c r="Z31" s="36">
        <v>7.15</v>
      </c>
      <c r="AA31" s="53" t="s">
        <v>29</v>
      </c>
      <c r="AB31" s="35" t="s">
        <v>29</v>
      </c>
      <c r="AC31" s="35" t="s">
        <v>29</v>
      </c>
      <c r="AD31" s="35" t="s">
        <v>29</v>
      </c>
      <c r="AE31" s="35" t="s">
        <v>29</v>
      </c>
      <c r="AF31" s="53" t="s">
        <v>29</v>
      </c>
      <c r="AG31" s="53" t="s">
        <v>29</v>
      </c>
      <c r="AH31" s="35" t="s">
        <v>29</v>
      </c>
      <c r="AI31" s="35" t="s">
        <v>29</v>
      </c>
      <c r="AJ31" s="35" t="s">
        <v>29</v>
      </c>
      <c r="AK31" s="53" t="s">
        <v>29</v>
      </c>
      <c r="AL31" s="35" t="s">
        <v>29</v>
      </c>
    </row>
    <row r="32" spans="2:38">
      <c r="B32" s="38" t="s">
        <v>78</v>
      </c>
      <c r="C32" s="39" t="s">
        <v>5</v>
      </c>
      <c r="D32" s="55" t="s">
        <v>67</v>
      </c>
      <c r="E32" s="55" t="s">
        <v>67</v>
      </c>
      <c r="F32" s="55" t="s">
        <v>67</v>
      </c>
      <c r="G32" s="40">
        <v>163</v>
      </c>
      <c r="H32" s="40">
        <v>136</v>
      </c>
      <c r="I32" s="40">
        <v>152</v>
      </c>
      <c r="J32" s="57">
        <v>18</v>
      </c>
      <c r="K32" s="40">
        <v>295</v>
      </c>
      <c r="L32" s="57">
        <v>16</v>
      </c>
      <c r="M32" s="41">
        <v>353</v>
      </c>
      <c r="N32" s="41">
        <v>495.5</v>
      </c>
      <c r="O32" s="40">
        <v>29</v>
      </c>
      <c r="P32" s="55" t="s">
        <v>65</v>
      </c>
      <c r="Q32" s="55" t="s">
        <v>67</v>
      </c>
      <c r="R32" s="55" t="s">
        <v>79</v>
      </c>
      <c r="S32" s="57">
        <v>7.2</v>
      </c>
      <c r="T32" s="40">
        <v>97</v>
      </c>
      <c r="U32" s="40">
        <v>13</v>
      </c>
      <c r="V32" s="56" t="s">
        <v>80</v>
      </c>
      <c r="W32" s="40">
        <v>95</v>
      </c>
      <c r="X32" s="40">
        <v>17</v>
      </c>
      <c r="Y32" s="40">
        <v>48</v>
      </c>
      <c r="Z32" s="40">
        <v>235</v>
      </c>
      <c r="AA32" s="40">
        <v>31</v>
      </c>
      <c r="AB32" s="56" t="s">
        <v>149</v>
      </c>
      <c r="AC32" s="54" t="s">
        <v>80</v>
      </c>
      <c r="AD32" s="55" t="s">
        <v>66</v>
      </c>
      <c r="AE32" s="54" t="s">
        <v>68</v>
      </c>
      <c r="AF32" s="40">
        <v>85</v>
      </c>
      <c r="AG32" s="40">
        <v>15</v>
      </c>
      <c r="AH32" s="40">
        <v>23</v>
      </c>
      <c r="AI32" s="40">
        <v>18</v>
      </c>
      <c r="AJ32" s="55" t="s">
        <v>68</v>
      </c>
      <c r="AK32" s="57">
        <v>51</v>
      </c>
      <c r="AL32" s="57">
        <v>42</v>
      </c>
    </row>
    <row r="33" spans="2:38">
      <c r="B33" s="38" t="s">
        <v>81</v>
      </c>
      <c r="C33" s="39" t="s">
        <v>5</v>
      </c>
      <c r="D33" s="41" t="s">
        <v>34</v>
      </c>
      <c r="E33" s="41" t="s">
        <v>34</v>
      </c>
      <c r="F33" s="41" t="s">
        <v>34</v>
      </c>
      <c r="G33" s="41" t="s">
        <v>23</v>
      </c>
      <c r="H33" s="41" t="s">
        <v>33</v>
      </c>
      <c r="I33" s="41" t="s">
        <v>33</v>
      </c>
      <c r="J33" s="41" t="s">
        <v>19</v>
      </c>
      <c r="K33" s="40">
        <v>203</v>
      </c>
      <c r="L33" s="41" t="s">
        <v>19</v>
      </c>
      <c r="M33" s="41" t="s">
        <v>33</v>
      </c>
      <c r="N33" s="41" t="s">
        <v>34</v>
      </c>
      <c r="O33" s="41" t="s">
        <v>33</v>
      </c>
      <c r="P33" s="41" t="s">
        <v>34</v>
      </c>
      <c r="Q33" s="41" t="s">
        <v>34</v>
      </c>
      <c r="R33" s="41" t="s">
        <v>23</v>
      </c>
      <c r="S33" s="41" t="s">
        <v>33</v>
      </c>
      <c r="T33" s="41" t="s">
        <v>33</v>
      </c>
      <c r="U33" s="41" t="s">
        <v>23</v>
      </c>
      <c r="V33" s="41" t="s">
        <v>21</v>
      </c>
      <c r="W33" s="41" t="s">
        <v>33</v>
      </c>
      <c r="X33" s="41" t="s">
        <v>23</v>
      </c>
      <c r="Y33" s="41" t="s">
        <v>34</v>
      </c>
      <c r="Z33" s="41" t="s">
        <v>23</v>
      </c>
      <c r="AA33" s="41" t="s">
        <v>33</v>
      </c>
      <c r="AB33" s="41" t="s">
        <v>23</v>
      </c>
      <c r="AC33" s="41" t="s">
        <v>19</v>
      </c>
      <c r="AD33" s="41" t="s">
        <v>33</v>
      </c>
      <c r="AE33" s="41" t="s">
        <v>33</v>
      </c>
      <c r="AF33" s="41" t="s">
        <v>33</v>
      </c>
      <c r="AG33" s="41" t="s">
        <v>19</v>
      </c>
      <c r="AH33" s="41" t="s">
        <v>21</v>
      </c>
      <c r="AI33" s="41" t="s">
        <v>33</v>
      </c>
      <c r="AJ33" s="41" t="s">
        <v>33</v>
      </c>
      <c r="AK33" s="41" t="s">
        <v>33</v>
      </c>
      <c r="AL33" s="41" t="s">
        <v>33</v>
      </c>
    </row>
    <row r="34" spans="2:38">
      <c r="B34" s="38" t="s">
        <v>82</v>
      </c>
      <c r="C34" s="39" t="s">
        <v>5</v>
      </c>
      <c r="D34" s="56" t="s">
        <v>34</v>
      </c>
      <c r="E34" s="56" t="s">
        <v>34</v>
      </c>
      <c r="F34" s="56" t="s">
        <v>34</v>
      </c>
      <c r="G34" s="41">
        <v>3564.5625</v>
      </c>
      <c r="H34" s="41">
        <v>47.960499999999996</v>
      </c>
      <c r="I34" s="41">
        <v>28.545999999999999</v>
      </c>
      <c r="J34" s="41">
        <v>18.543500000000002</v>
      </c>
      <c r="K34" s="41">
        <v>11321.085500000001</v>
      </c>
      <c r="L34" s="56" t="s">
        <v>34</v>
      </c>
      <c r="M34" s="41">
        <v>1382.25</v>
      </c>
      <c r="N34" s="41">
        <v>1637.2294999999999</v>
      </c>
      <c r="O34" s="41">
        <v>113.43049999999999</v>
      </c>
      <c r="P34" s="56" t="s">
        <v>34</v>
      </c>
      <c r="Q34" s="56" t="s">
        <v>34</v>
      </c>
      <c r="R34" s="56" t="s">
        <v>34</v>
      </c>
      <c r="S34" s="41">
        <v>54.033000000000001</v>
      </c>
      <c r="T34" s="41">
        <v>168.405</v>
      </c>
      <c r="U34" s="41">
        <v>18.188499999999998</v>
      </c>
      <c r="V34" s="56" t="s">
        <v>34</v>
      </c>
      <c r="W34" s="41">
        <v>22.3</v>
      </c>
      <c r="X34" s="41">
        <v>16.158000000000001</v>
      </c>
      <c r="Y34" s="42">
        <v>9.2035</v>
      </c>
      <c r="Z34" s="41">
        <v>129.167</v>
      </c>
      <c r="AA34" s="56" t="s">
        <v>34</v>
      </c>
      <c r="AB34" s="56" t="s">
        <v>48</v>
      </c>
      <c r="AC34" s="56" t="s">
        <v>34</v>
      </c>
      <c r="AD34" s="56" t="s">
        <v>34</v>
      </c>
      <c r="AE34" s="56" t="s">
        <v>34</v>
      </c>
      <c r="AF34" s="56" t="s">
        <v>34</v>
      </c>
      <c r="AG34" s="56" t="s">
        <v>34</v>
      </c>
      <c r="AH34" s="55">
        <v>7.6</v>
      </c>
      <c r="AI34" s="56" t="s">
        <v>34</v>
      </c>
      <c r="AJ34" s="56" t="s">
        <v>34</v>
      </c>
      <c r="AK34" s="41">
        <v>63.118499999999997</v>
      </c>
      <c r="AL34" s="56" t="s">
        <v>34</v>
      </c>
    </row>
    <row r="35" spans="2:38">
      <c r="B35" s="38" t="s">
        <v>83</v>
      </c>
      <c r="C35" s="39" t="s">
        <v>5</v>
      </c>
      <c r="D35" s="56" t="s">
        <v>42</v>
      </c>
      <c r="E35" s="56" t="s">
        <v>42</v>
      </c>
      <c r="F35" s="56" t="s">
        <v>42</v>
      </c>
      <c r="G35" s="41">
        <v>546.59</v>
      </c>
      <c r="H35" s="41">
        <v>67.247</v>
      </c>
      <c r="I35" s="41">
        <v>11.872499999999999</v>
      </c>
      <c r="J35" s="56" t="s">
        <v>42</v>
      </c>
      <c r="K35" s="41">
        <v>746.16849999999999</v>
      </c>
      <c r="L35" s="56" t="s">
        <v>42</v>
      </c>
      <c r="M35" s="41">
        <v>539.81400000000008</v>
      </c>
      <c r="N35" s="41">
        <v>484.73500000000001</v>
      </c>
      <c r="O35" s="56" t="s">
        <v>42</v>
      </c>
      <c r="P35" s="56" t="s">
        <v>42</v>
      </c>
      <c r="Q35" s="56" t="s">
        <v>42</v>
      </c>
      <c r="R35" s="56" t="s">
        <v>42</v>
      </c>
      <c r="S35" s="41">
        <v>25.417000000000002</v>
      </c>
      <c r="T35" s="41">
        <v>235.26499999999999</v>
      </c>
      <c r="U35" s="56" t="s">
        <v>42</v>
      </c>
      <c r="V35" s="56" t="s">
        <v>42</v>
      </c>
      <c r="W35" s="56" t="s">
        <v>42</v>
      </c>
      <c r="X35" s="56" t="s">
        <v>42</v>
      </c>
      <c r="Y35" s="41">
        <v>17.1845</v>
      </c>
      <c r="Z35" s="41">
        <v>114.7205</v>
      </c>
      <c r="AA35" s="56" t="s">
        <v>42</v>
      </c>
      <c r="AB35" s="41" t="s">
        <v>48</v>
      </c>
      <c r="AC35" s="56" t="s">
        <v>42</v>
      </c>
      <c r="AD35" s="56" t="s">
        <v>42</v>
      </c>
      <c r="AE35" s="56" t="s">
        <v>42</v>
      </c>
      <c r="AF35" s="56" t="s">
        <v>42</v>
      </c>
      <c r="AG35" s="56" t="s">
        <v>42</v>
      </c>
      <c r="AH35" s="55">
        <v>5.7</v>
      </c>
      <c r="AI35" s="56" t="s">
        <v>42</v>
      </c>
      <c r="AJ35" s="56" t="s">
        <v>42</v>
      </c>
      <c r="AK35" s="56" t="s">
        <v>42</v>
      </c>
      <c r="AL35" s="56" t="s">
        <v>42</v>
      </c>
    </row>
    <row r="36" spans="2:38">
      <c r="B36" s="38" t="s">
        <v>84</v>
      </c>
      <c r="C36" s="39" t="s">
        <v>5</v>
      </c>
      <c r="D36" s="56" t="s">
        <v>44</v>
      </c>
      <c r="E36" s="56" t="s">
        <v>44</v>
      </c>
      <c r="F36" s="56" t="s">
        <v>44</v>
      </c>
      <c r="G36" s="41">
        <v>244.50749999999999</v>
      </c>
      <c r="H36" s="41" t="s">
        <v>44</v>
      </c>
      <c r="I36" s="56" t="s">
        <v>44</v>
      </c>
      <c r="J36" s="56" t="s">
        <v>44</v>
      </c>
      <c r="K36" s="41">
        <v>1382.0065</v>
      </c>
      <c r="L36" s="56" t="s">
        <v>44</v>
      </c>
      <c r="M36" s="56" t="s">
        <v>44</v>
      </c>
      <c r="N36" s="56" t="s">
        <v>44</v>
      </c>
      <c r="O36" s="56" t="s">
        <v>44</v>
      </c>
      <c r="P36" s="56" t="s">
        <v>44</v>
      </c>
      <c r="Q36" s="56" t="s">
        <v>44</v>
      </c>
      <c r="R36" s="56" t="s">
        <v>44</v>
      </c>
      <c r="S36" s="56" t="s">
        <v>44</v>
      </c>
      <c r="T36" s="56" t="s">
        <v>44</v>
      </c>
      <c r="U36" s="56" t="s">
        <v>44</v>
      </c>
      <c r="V36" s="56" t="s">
        <v>44</v>
      </c>
      <c r="W36" s="56" t="s">
        <v>44</v>
      </c>
      <c r="X36" s="56" t="s">
        <v>44</v>
      </c>
      <c r="Y36" s="56" t="s">
        <v>44</v>
      </c>
      <c r="Z36" s="56" t="s">
        <v>44</v>
      </c>
      <c r="AA36" s="56" t="s">
        <v>44</v>
      </c>
      <c r="AB36" s="41" t="s">
        <v>48</v>
      </c>
      <c r="AC36" s="56" t="s">
        <v>44</v>
      </c>
      <c r="AD36" s="56" t="s">
        <v>44</v>
      </c>
      <c r="AE36" s="56" t="s">
        <v>44</v>
      </c>
      <c r="AF36" s="56" t="s">
        <v>44</v>
      </c>
      <c r="AG36" s="56" t="s">
        <v>44</v>
      </c>
      <c r="AH36" s="55">
        <v>8.1</v>
      </c>
      <c r="AI36" s="56" t="s">
        <v>44</v>
      </c>
      <c r="AJ36" s="56" t="s">
        <v>44</v>
      </c>
      <c r="AK36" s="56" t="s">
        <v>44</v>
      </c>
      <c r="AL36" s="56" t="s">
        <v>44</v>
      </c>
    </row>
    <row r="37" spans="2:38">
      <c r="B37" s="110" t="s">
        <v>85</v>
      </c>
      <c r="C37" s="111" t="s">
        <v>5</v>
      </c>
      <c r="D37" s="112" t="s">
        <v>86</v>
      </c>
      <c r="E37" s="112" t="s">
        <v>86</v>
      </c>
      <c r="F37" s="112" t="s">
        <v>86</v>
      </c>
      <c r="G37" s="112">
        <v>33.368499999999997</v>
      </c>
      <c r="H37" s="112">
        <v>34.546999999999997</v>
      </c>
      <c r="I37" s="113" t="s">
        <v>86</v>
      </c>
      <c r="J37" s="112" t="s">
        <v>86</v>
      </c>
      <c r="K37" s="112">
        <v>25.318999999999999</v>
      </c>
      <c r="L37" s="112" t="s">
        <v>86</v>
      </c>
      <c r="M37" s="112">
        <v>45.323999999999998</v>
      </c>
      <c r="N37" s="113" t="s">
        <v>86</v>
      </c>
      <c r="O37" s="112" t="s">
        <v>86</v>
      </c>
      <c r="P37" s="112" t="s">
        <v>86</v>
      </c>
      <c r="Q37" s="112" t="s">
        <v>86</v>
      </c>
      <c r="R37" s="112" t="s">
        <v>86</v>
      </c>
      <c r="S37" s="112" t="s">
        <v>86</v>
      </c>
      <c r="T37" s="112" t="s">
        <v>86</v>
      </c>
      <c r="U37" s="112" t="s">
        <v>86</v>
      </c>
      <c r="V37" s="112" t="s">
        <v>86</v>
      </c>
      <c r="W37" s="112">
        <v>24</v>
      </c>
      <c r="X37" s="112" t="s">
        <v>86</v>
      </c>
      <c r="Y37" s="112" t="s">
        <v>86</v>
      </c>
      <c r="Z37" s="112">
        <v>30.771000000000001</v>
      </c>
      <c r="AA37" s="112" t="s">
        <v>86</v>
      </c>
      <c r="AB37" s="112" t="s">
        <v>86</v>
      </c>
      <c r="AC37" s="112" t="s">
        <v>86</v>
      </c>
      <c r="AD37" s="112" t="s">
        <v>86</v>
      </c>
      <c r="AE37" s="112" t="s">
        <v>86</v>
      </c>
      <c r="AF37" s="113" t="s">
        <v>86</v>
      </c>
      <c r="AG37" s="112" t="s">
        <v>86</v>
      </c>
      <c r="AH37" s="112" t="s">
        <v>86</v>
      </c>
      <c r="AI37" s="112" t="s">
        <v>86</v>
      </c>
      <c r="AJ37" s="112" t="s">
        <v>86</v>
      </c>
      <c r="AK37" s="112" t="s">
        <v>86</v>
      </c>
      <c r="AL37" s="112" t="s">
        <v>86</v>
      </c>
    </row>
    <row r="38" spans="2:38">
      <c r="B38" s="110" t="s">
        <v>87</v>
      </c>
      <c r="C38" s="111" t="s">
        <v>5</v>
      </c>
      <c r="D38" s="113" t="s">
        <v>20</v>
      </c>
      <c r="E38" s="113" t="s">
        <v>20</v>
      </c>
      <c r="F38" s="113" t="s">
        <v>20</v>
      </c>
      <c r="G38" s="112">
        <v>292.62</v>
      </c>
      <c r="H38" s="112">
        <v>285.7115</v>
      </c>
      <c r="I38" s="112">
        <v>275.4615</v>
      </c>
      <c r="J38" s="112">
        <v>159.79149999999998</v>
      </c>
      <c r="K38" s="112">
        <v>422.15649999999999</v>
      </c>
      <c r="L38" s="113" t="s">
        <v>20</v>
      </c>
      <c r="M38" s="112">
        <v>307.76549999999997</v>
      </c>
      <c r="N38" s="112">
        <v>217.54250000000002</v>
      </c>
      <c r="O38" s="113" t="s">
        <v>20</v>
      </c>
      <c r="P38" s="113" t="s">
        <v>20</v>
      </c>
      <c r="Q38" s="113" t="s">
        <v>20</v>
      </c>
      <c r="R38" s="113" t="s">
        <v>20</v>
      </c>
      <c r="S38" s="112">
        <v>17.500999999999998</v>
      </c>
      <c r="T38" s="112">
        <v>321.35900000000004</v>
      </c>
      <c r="U38" s="113" t="s">
        <v>20</v>
      </c>
      <c r="V38" s="113" t="s">
        <v>20</v>
      </c>
      <c r="W38" s="112">
        <v>248.3</v>
      </c>
      <c r="X38" s="113" t="s">
        <v>20</v>
      </c>
      <c r="Y38" s="112">
        <v>32.588999999999999</v>
      </c>
      <c r="Z38" s="112">
        <v>221.6765</v>
      </c>
      <c r="AA38" s="113" t="s">
        <v>20</v>
      </c>
      <c r="AB38" s="113" t="s">
        <v>48</v>
      </c>
      <c r="AC38" s="113" t="s">
        <v>20</v>
      </c>
      <c r="AD38" s="113" t="s">
        <v>20</v>
      </c>
      <c r="AE38" s="113" t="s">
        <v>20</v>
      </c>
      <c r="AF38" s="112">
        <v>17.5</v>
      </c>
      <c r="AG38" s="113" t="s">
        <v>20</v>
      </c>
      <c r="AH38" s="112">
        <v>10.8</v>
      </c>
      <c r="AI38" s="113" t="s">
        <v>20</v>
      </c>
      <c r="AJ38" s="113" t="s">
        <v>20</v>
      </c>
      <c r="AK38" s="113" t="s">
        <v>20</v>
      </c>
      <c r="AL38" s="113" t="s">
        <v>20</v>
      </c>
    </row>
    <row r="39" spans="2:38">
      <c r="B39" s="110" t="s">
        <v>88</v>
      </c>
      <c r="C39" s="111" t="s">
        <v>5</v>
      </c>
      <c r="D39" s="113" t="s">
        <v>22</v>
      </c>
      <c r="E39" s="113" t="s">
        <v>22</v>
      </c>
      <c r="F39" s="113" t="s">
        <v>22</v>
      </c>
      <c r="G39" s="112">
        <v>54.334499999999998</v>
      </c>
      <c r="H39" s="112">
        <v>14.613</v>
      </c>
      <c r="I39" s="112">
        <v>25.240000000000002</v>
      </c>
      <c r="J39" s="112">
        <v>74.374500000000012</v>
      </c>
      <c r="K39" s="112">
        <v>175.46350000000001</v>
      </c>
      <c r="L39" s="113" t="s">
        <v>22</v>
      </c>
      <c r="M39" s="113" t="s">
        <v>22</v>
      </c>
      <c r="N39" s="113" t="s">
        <v>22</v>
      </c>
      <c r="O39" s="113" t="s">
        <v>22</v>
      </c>
      <c r="P39" s="113" t="s">
        <v>22</v>
      </c>
      <c r="Q39" s="113" t="s">
        <v>22</v>
      </c>
      <c r="R39" s="113" t="s">
        <v>22</v>
      </c>
      <c r="S39" s="115">
        <v>7.6070000000000002</v>
      </c>
      <c r="T39" s="112">
        <v>132.11199999999999</v>
      </c>
      <c r="U39" s="113" t="s">
        <v>22</v>
      </c>
      <c r="V39" s="113" t="s">
        <v>22</v>
      </c>
      <c r="W39" s="112">
        <v>50.5</v>
      </c>
      <c r="X39" s="113" t="s">
        <v>22</v>
      </c>
      <c r="Y39" s="113" t="s">
        <v>22</v>
      </c>
      <c r="Z39" s="113" t="s">
        <v>22</v>
      </c>
      <c r="AA39" s="113" t="s">
        <v>22</v>
      </c>
      <c r="AB39" s="113" t="s">
        <v>48</v>
      </c>
      <c r="AC39" s="113" t="s">
        <v>22</v>
      </c>
      <c r="AD39" s="113" t="s">
        <v>22</v>
      </c>
      <c r="AE39" s="113" t="s">
        <v>22</v>
      </c>
      <c r="AF39" s="113" t="s">
        <v>22</v>
      </c>
      <c r="AG39" s="113" t="s">
        <v>22</v>
      </c>
      <c r="AH39" s="114">
        <v>3</v>
      </c>
      <c r="AI39" s="113" t="s">
        <v>22</v>
      </c>
      <c r="AJ39" s="113" t="s">
        <v>22</v>
      </c>
      <c r="AK39" s="113" t="s">
        <v>22</v>
      </c>
      <c r="AL39" s="113" t="s">
        <v>22</v>
      </c>
    </row>
    <row r="40" spans="2:38">
      <c r="B40" s="110" t="s">
        <v>89</v>
      </c>
      <c r="C40" s="111" t="s">
        <v>5</v>
      </c>
      <c r="D40" s="113" t="s">
        <v>46</v>
      </c>
      <c r="E40" s="113" t="s">
        <v>46</v>
      </c>
      <c r="F40" s="113" t="s">
        <v>46</v>
      </c>
      <c r="G40" s="112">
        <v>55.8005</v>
      </c>
      <c r="H40" s="115">
        <v>9.1624999999999996</v>
      </c>
      <c r="I40" s="115">
        <v>6.2445000000000004</v>
      </c>
      <c r="J40" s="112">
        <v>63.468000000000004</v>
      </c>
      <c r="K40" s="112">
        <v>102.672</v>
      </c>
      <c r="L40" s="113" t="s">
        <v>46</v>
      </c>
      <c r="M40" s="114">
        <v>5.9995000000000003</v>
      </c>
      <c r="N40" s="114">
        <v>4.8185000000000002</v>
      </c>
      <c r="O40" s="113" t="s">
        <v>46</v>
      </c>
      <c r="P40" s="113" t="s">
        <v>46</v>
      </c>
      <c r="Q40" s="113" t="s">
        <v>46</v>
      </c>
      <c r="R40" s="113" t="s">
        <v>46</v>
      </c>
      <c r="S40" s="115">
        <v>4.1029999999999998</v>
      </c>
      <c r="T40" s="112">
        <v>84.511499999999998</v>
      </c>
      <c r="U40" s="113" t="s">
        <v>46</v>
      </c>
      <c r="V40" s="113" t="s">
        <v>46</v>
      </c>
      <c r="W40" s="112">
        <v>18.2</v>
      </c>
      <c r="X40" s="113" t="s">
        <v>46</v>
      </c>
      <c r="Y40" s="113" t="s">
        <v>46</v>
      </c>
      <c r="Z40" s="115">
        <v>3.4615</v>
      </c>
      <c r="AA40" s="113" t="s">
        <v>46</v>
      </c>
      <c r="AB40" s="112" t="s">
        <v>48</v>
      </c>
      <c r="AC40" s="113" t="s">
        <v>46</v>
      </c>
      <c r="AD40" s="113" t="s">
        <v>46</v>
      </c>
      <c r="AE40" s="113" t="s">
        <v>46</v>
      </c>
      <c r="AF40" s="113" t="s">
        <v>46</v>
      </c>
      <c r="AG40" s="113" t="s">
        <v>46</v>
      </c>
      <c r="AH40" s="113" t="s">
        <v>46</v>
      </c>
      <c r="AI40" s="113" t="s">
        <v>46</v>
      </c>
      <c r="AJ40" s="113" t="s">
        <v>46</v>
      </c>
      <c r="AK40" s="113" t="s">
        <v>46</v>
      </c>
      <c r="AL40" s="113" t="s">
        <v>46</v>
      </c>
    </row>
    <row r="41" spans="2:38">
      <c r="B41" s="110" t="s">
        <v>90</v>
      </c>
      <c r="C41" s="111" t="s">
        <v>5</v>
      </c>
      <c r="D41" s="113" t="s">
        <v>8</v>
      </c>
      <c r="E41" s="113" t="s">
        <v>8</v>
      </c>
      <c r="F41" s="113" t="s">
        <v>8</v>
      </c>
      <c r="G41" s="113" t="s">
        <v>8</v>
      </c>
      <c r="H41" s="112" t="s">
        <v>8</v>
      </c>
      <c r="I41" s="112" t="s">
        <v>8</v>
      </c>
      <c r="J41" s="113" t="s">
        <v>8</v>
      </c>
      <c r="K41" s="113" t="s">
        <v>8</v>
      </c>
      <c r="L41" s="113" t="s">
        <v>8</v>
      </c>
      <c r="M41" s="113" t="s">
        <v>8</v>
      </c>
      <c r="N41" s="113" t="s">
        <v>8</v>
      </c>
      <c r="O41" s="113" t="s">
        <v>8</v>
      </c>
      <c r="P41" s="113" t="s">
        <v>8</v>
      </c>
      <c r="Q41" s="113" t="s">
        <v>8</v>
      </c>
      <c r="R41" s="113" t="s">
        <v>8</v>
      </c>
      <c r="S41" s="113" t="s">
        <v>8</v>
      </c>
      <c r="T41" s="113" t="s">
        <v>8</v>
      </c>
      <c r="U41" s="113" t="s">
        <v>8</v>
      </c>
      <c r="V41" s="113" t="s">
        <v>8</v>
      </c>
      <c r="W41" s="113" t="s">
        <v>8</v>
      </c>
      <c r="X41" s="113" t="s">
        <v>8</v>
      </c>
      <c r="Y41" s="113" t="s">
        <v>8</v>
      </c>
      <c r="Z41" s="113" t="s">
        <v>8</v>
      </c>
      <c r="AA41" s="113" t="s">
        <v>8</v>
      </c>
      <c r="AB41" s="112" t="s">
        <v>48</v>
      </c>
      <c r="AC41" s="113" t="s">
        <v>8</v>
      </c>
      <c r="AD41" s="113" t="s">
        <v>8</v>
      </c>
      <c r="AE41" s="113" t="s">
        <v>8</v>
      </c>
      <c r="AF41" s="113" t="s">
        <v>8</v>
      </c>
      <c r="AG41" s="113" t="s">
        <v>8</v>
      </c>
      <c r="AH41" s="113" t="s">
        <v>8</v>
      </c>
      <c r="AI41" s="113" t="s">
        <v>8</v>
      </c>
      <c r="AJ41" s="113" t="s">
        <v>8</v>
      </c>
      <c r="AK41" s="113" t="s">
        <v>8</v>
      </c>
      <c r="AL41" s="113" t="s">
        <v>8</v>
      </c>
    </row>
    <row r="42" spans="2:38">
      <c r="B42" s="110" t="s">
        <v>91</v>
      </c>
      <c r="C42" s="111" t="s">
        <v>5</v>
      </c>
      <c r="D42" s="113" t="s">
        <v>23</v>
      </c>
      <c r="E42" s="113" t="s">
        <v>23</v>
      </c>
      <c r="F42" s="113" t="s">
        <v>23</v>
      </c>
      <c r="G42" s="113" t="s">
        <v>23</v>
      </c>
      <c r="H42" s="112" t="s">
        <v>23</v>
      </c>
      <c r="I42" s="112" t="s">
        <v>23</v>
      </c>
      <c r="J42" s="113" t="s">
        <v>23</v>
      </c>
      <c r="K42" s="113" t="s">
        <v>23</v>
      </c>
      <c r="L42" s="113" t="s">
        <v>23</v>
      </c>
      <c r="M42" s="113" t="s">
        <v>23</v>
      </c>
      <c r="N42" s="113" t="s">
        <v>23</v>
      </c>
      <c r="O42" s="113" t="s">
        <v>23</v>
      </c>
      <c r="P42" s="113" t="s">
        <v>23</v>
      </c>
      <c r="Q42" s="113" t="s">
        <v>23</v>
      </c>
      <c r="R42" s="113" t="s">
        <v>23</v>
      </c>
      <c r="S42" s="113" t="s">
        <v>23</v>
      </c>
      <c r="T42" s="113" t="s">
        <v>23</v>
      </c>
      <c r="U42" s="113" t="s">
        <v>23</v>
      </c>
      <c r="V42" s="113" t="s">
        <v>23</v>
      </c>
      <c r="W42" s="113" t="s">
        <v>23</v>
      </c>
      <c r="X42" s="113" t="s">
        <v>23</v>
      </c>
      <c r="Y42" s="113" t="s">
        <v>23</v>
      </c>
      <c r="Z42" s="113" t="s">
        <v>23</v>
      </c>
      <c r="AA42" s="113" t="s">
        <v>23</v>
      </c>
      <c r="AB42" s="112" t="s">
        <v>48</v>
      </c>
      <c r="AC42" s="113" t="s">
        <v>23</v>
      </c>
      <c r="AD42" s="113" t="s">
        <v>23</v>
      </c>
      <c r="AE42" s="113" t="s">
        <v>23</v>
      </c>
      <c r="AF42" s="113" t="s">
        <v>23</v>
      </c>
      <c r="AG42" s="113" t="s">
        <v>23</v>
      </c>
      <c r="AH42" s="113" t="s">
        <v>23</v>
      </c>
      <c r="AI42" s="113" t="s">
        <v>23</v>
      </c>
      <c r="AJ42" s="113" t="s">
        <v>23</v>
      </c>
      <c r="AK42" s="113" t="s">
        <v>23</v>
      </c>
      <c r="AL42" s="113" t="s">
        <v>23</v>
      </c>
    </row>
    <row r="43" spans="2:38">
      <c r="B43" s="110" t="s">
        <v>92</v>
      </c>
      <c r="C43" s="111" t="s">
        <v>5</v>
      </c>
      <c r="D43" s="113" t="s">
        <v>19</v>
      </c>
      <c r="E43" s="113" t="s">
        <v>19</v>
      </c>
      <c r="F43" s="113" t="s">
        <v>19</v>
      </c>
      <c r="G43" s="113" t="s">
        <v>19</v>
      </c>
      <c r="H43" s="113" t="s">
        <v>19</v>
      </c>
      <c r="I43" s="113" t="s">
        <v>19</v>
      </c>
      <c r="J43" s="113" t="s">
        <v>19</v>
      </c>
      <c r="K43" s="113" t="s">
        <v>19</v>
      </c>
      <c r="L43" s="113" t="s">
        <v>19</v>
      </c>
      <c r="M43" s="113" t="s">
        <v>19</v>
      </c>
      <c r="N43" s="113" t="s">
        <v>19</v>
      </c>
      <c r="O43" s="113" t="s">
        <v>19</v>
      </c>
      <c r="P43" s="113" t="s">
        <v>19</v>
      </c>
      <c r="Q43" s="113" t="s">
        <v>19</v>
      </c>
      <c r="R43" s="113" t="s">
        <v>19</v>
      </c>
      <c r="S43" s="113" t="s">
        <v>19</v>
      </c>
      <c r="T43" s="113" t="s">
        <v>19</v>
      </c>
      <c r="U43" s="113" t="s">
        <v>19</v>
      </c>
      <c r="V43" s="113" t="s">
        <v>19</v>
      </c>
      <c r="W43" s="113" t="s">
        <v>19</v>
      </c>
      <c r="X43" s="113" t="s">
        <v>19</v>
      </c>
      <c r="Y43" s="113" t="s">
        <v>19</v>
      </c>
      <c r="Z43" s="113" t="s">
        <v>19</v>
      </c>
      <c r="AA43" s="113" t="s">
        <v>19</v>
      </c>
      <c r="AB43" s="113" t="s">
        <v>48</v>
      </c>
      <c r="AC43" s="113" t="s">
        <v>19</v>
      </c>
      <c r="AD43" s="113" t="s">
        <v>19</v>
      </c>
      <c r="AE43" s="113" t="s">
        <v>19</v>
      </c>
      <c r="AF43" s="113" t="s">
        <v>19</v>
      </c>
      <c r="AG43" s="113" t="s">
        <v>19</v>
      </c>
      <c r="AH43" s="113" t="s">
        <v>19</v>
      </c>
      <c r="AI43" s="113" t="s">
        <v>19</v>
      </c>
      <c r="AJ43" s="113" t="s">
        <v>19</v>
      </c>
      <c r="AK43" s="113" t="s">
        <v>19</v>
      </c>
      <c r="AL43" s="113" t="s">
        <v>19</v>
      </c>
    </row>
    <row r="44" spans="2:38">
      <c r="B44" s="43" t="s">
        <v>93</v>
      </c>
      <c r="C44" s="44" t="s">
        <v>5</v>
      </c>
      <c r="D44" s="45" t="s">
        <v>101</v>
      </c>
      <c r="E44" s="45" t="s">
        <v>101</v>
      </c>
      <c r="F44" s="45" t="s">
        <v>101</v>
      </c>
      <c r="G44" s="45" t="s">
        <v>100</v>
      </c>
      <c r="H44" s="45" t="s">
        <v>94</v>
      </c>
      <c r="I44" s="45" t="s">
        <v>94</v>
      </c>
      <c r="J44" s="45" t="s">
        <v>103</v>
      </c>
      <c r="K44" s="45">
        <v>502.5</v>
      </c>
      <c r="L44" s="45" t="s">
        <v>96</v>
      </c>
      <c r="M44" s="45" t="s">
        <v>95</v>
      </c>
      <c r="N44" s="45" t="s">
        <v>95</v>
      </c>
      <c r="O44" s="45" t="s">
        <v>94</v>
      </c>
      <c r="P44" s="46" t="s">
        <v>102</v>
      </c>
      <c r="Q44" s="45" t="s">
        <v>95</v>
      </c>
      <c r="R44" s="45" t="s">
        <v>97</v>
      </c>
      <c r="S44" s="45" t="s">
        <v>94</v>
      </c>
      <c r="T44" s="45" t="s">
        <v>95</v>
      </c>
      <c r="U44" s="45" t="s">
        <v>100</v>
      </c>
      <c r="V44" s="45" t="s">
        <v>98</v>
      </c>
      <c r="W44" s="45" t="s">
        <v>99</v>
      </c>
      <c r="X44" s="45" t="s">
        <v>97</v>
      </c>
      <c r="Y44" s="45" t="s">
        <v>101</v>
      </c>
      <c r="Z44" s="45" t="s">
        <v>100</v>
      </c>
      <c r="AA44" s="45" t="s">
        <v>99</v>
      </c>
      <c r="AB44" s="45" t="s">
        <v>28</v>
      </c>
      <c r="AC44" s="46" t="s">
        <v>98</v>
      </c>
      <c r="AD44" s="46" t="s">
        <v>94</v>
      </c>
      <c r="AE44" s="45" t="s">
        <v>94</v>
      </c>
      <c r="AF44" s="45" t="s">
        <v>95</v>
      </c>
      <c r="AG44" s="45" t="s">
        <v>96</v>
      </c>
      <c r="AH44" s="45" t="s">
        <v>98</v>
      </c>
      <c r="AI44" s="45" t="s">
        <v>94</v>
      </c>
      <c r="AJ44" s="45" t="s">
        <v>99</v>
      </c>
      <c r="AK44" s="45" t="s">
        <v>95</v>
      </c>
      <c r="AL44" s="45" t="s">
        <v>94</v>
      </c>
    </row>
    <row r="45" spans="2:38">
      <c r="B45" s="43" t="s">
        <v>104</v>
      </c>
      <c r="C45" s="44" t="s">
        <v>5</v>
      </c>
      <c r="D45" s="45" t="s">
        <v>106</v>
      </c>
      <c r="E45" s="45" t="s">
        <v>106</v>
      </c>
      <c r="F45" s="45" t="s">
        <v>106</v>
      </c>
      <c r="G45" s="45" t="s">
        <v>110</v>
      </c>
      <c r="H45" s="47">
        <v>50</v>
      </c>
      <c r="I45" s="47">
        <v>59</v>
      </c>
      <c r="J45" s="45" t="s">
        <v>107</v>
      </c>
      <c r="K45" s="45">
        <v>1068</v>
      </c>
      <c r="L45" s="45" t="s">
        <v>109</v>
      </c>
      <c r="M45" s="45" t="s">
        <v>111</v>
      </c>
      <c r="N45" s="45" t="s">
        <v>106</v>
      </c>
      <c r="O45" s="45" t="s">
        <v>105</v>
      </c>
      <c r="P45" s="46" t="s">
        <v>112</v>
      </c>
      <c r="Q45" s="45" t="s">
        <v>106</v>
      </c>
      <c r="R45" s="45" t="s">
        <v>108</v>
      </c>
      <c r="S45" s="45" t="s">
        <v>111</v>
      </c>
      <c r="T45" s="45" t="s">
        <v>106</v>
      </c>
      <c r="U45" s="45" t="s">
        <v>110</v>
      </c>
      <c r="V45" s="45" t="s">
        <v>109</v>
      </c>
      <c r="W45" s="45" t="s">
        <v>105</v>
      </c>
      <c r="X45" s="45" t="s">
        <v>108</v>
      </c>
      <c r="Y45" s="45" t="s">
        <v>106</v>
      </c>
      <c r="Z45" s="45" t="s">
        <v>108</v>
      </c>
      <c r="AA45" s="45" t="s">
        <v>105</v>
      </c>
      <c r="AB45" s="45" t="s">
        <v>150</v>
      </c>
      <c r="AC45" s="46" t="s">
        <v>109</v>
      </c>
      <c r="AD45" s="46" t="s">
        <v>111</v>
      </c>
      <c r="AE45" s="45" t="s">
        <v>105</v>
      </c>
      <c r="AF45" s="45" t="s">
        <v>106</v>
      </c>
      <c r="AG45" s="45" t="s">
        <v>107</v>
      </c>
      <c r="AH45" s="45" t="s">
        <v>109</v>
      </c>
      <c r="AI45" s="45" t="s">
        <v>105</v>
      </c>
      <c r="AJ45" s="45" t="s">
        <v>105</v>
      </c>
      <c r="AK45" s="45" t="s">
        <v>106</v>
      </c>
      <c r="AL45" s="45" t="s">
        <v>105</v>
      </c>
    </row>
    <row r="46" spans="2:38">
      <c r="B46" s="43" t="s">
        <v>113</v>
      </c>
      <c r="C46" s="44" t="s">
        <v>5</v>
      </c>
      <c r="D46" s="45" t="s">
        <v>120</v>
      </c>
      <c r="E46" s="45" t="s">
        <v>120</v>
      </c>
      <c r="F46" s="45" t="s">
        <v>120</v>
      </c>
      <c r="G46" s="45" t="s">
        <v>117</v>
      </c>
      <c r="H46" s="45" t="s">
        <v>114</v>
      </c>
      <c r="I46" s="45" t="s">
        <v>114</v>
      </c>
      <c r="J46" s="45" t="s">
        <v>116</v>
      </c>
      <c r="K46" s="45" t="s">
        <v>123</v>
      </c>
      <c r="L46" s="45" t="s">
        <v>124</v>
      </c>
      <c r="M46" s="45" t="s">
        <v>115</v>
      </c>
      <c r="N46" s="45" t="s">
        <v>115</v>
      </c>
      <c r="O46" s="45" t="s">
        <v>114</v>
      </c>
      <c r="P46" s="46" t="s">
        <v>122</v>
      </c>
      <c r="Q46" s="45" t="s">
        <v>115</v>
      </c>
      <c r="R46" s="45" t="s">
        <v>117</v>
      </c>
      <c r="S46" s="45" t="s">
        <v>121</v>
      </c>
      <c r="T46" s="45" t="s">
        <v>115</v>
      </c>
      <c r="U46" s="45" t="s">
        <v>117</v>
      </c>
      <c r="V46" s="45" t="s">
        <v>118</v>
      </c>
      <c r="W46" s="45" t="s">
        <v>114</v>
      </c>
      <c r="X46" s="45" t="s">
        <v>119</v>
      </c>
      <c r="Y46" s="45" t="s">
        <v>120</v>
      </c>
      <c r="Z46" s="45" t="s">
        <v>117</v>
      </c>
      <c r="AA46" s="45" t="s">
        <v>114</v>
      </c>
      <c r="AB46" s="45" t="s">
        <v>79</v>
      </c>
      <c r="AC46" s="46" t="s">
        <v>124</v>
      </c>
      <c r="AD46" s="46" t="s">
        <v>121</v>
      </c>
      <c r="AE46" s="45" t="s">
        <v>114</v>
      </c>
      <c r="AF46" s="45" t="s">
        <v>115</v>
      </c>
      <c r="AG46" s="45" t="s">
        <v>116</v>
      </c>
      <c r="AH46" s="45" t="s">
        <v>118</v>
      </c>
      <c r="AI46" s="45" t="s">
        <v>114</v>
      </c>
      <c r="AJ46" s="45" t="s">
        <v>114</v>
      </c>
      <c r="AK46" s="45" t="s">
        <v>115</v>
      </c>
      <c r="AL46" s="45" t="s">
        <v>114</v>
      </c>
    </row>
    <row r="47" spans="2:38">
      <c r="B47" s="43" t="s">
        <v>125</v>
      </c>
      <c r="C47" s="44" t="s">
        <v>5</v>
      </c>
      <c r="D47" s="58" t="s">
        <v>17</v>
      </c>
      <c r="E47" s="58" t="s">
        <v>17</v>
      </c>
      <c r="F47" s="58" t="s">
        <v>17</v>
      </c>
      <c r="G47" s="47">
        <v>28</v>
      </c>
      <c r="H47" s="47">
        <v>4.8</v>
      </c>
      <c r="I47" s="47">
        <v>30</v>
      </c>
      <c r="J47" s="47">
        <v>13</v>
      </c>
      <c r="K47" s="47">
        <v>142</v>
      </c>
      <c r="L47" s="46" t="s">
        <v>16</v>
      </c>
      <c r="M47" s="45" t="s">
        <v>17</v>
      </c>
      <c r="N47" s="45" t="s">
        <v>17</v>
      </c>
      <c r="O47" s="45" t="s">
        <v>14</v>
      </c>
      <c r="P47" s="59" t="s">
        <v>17</v>
      </c>
      <c r="Q47" s="58" t="s">
        <v>17</v>
      </c>
      <c r="R47" s="58" t="s">
        <v>14</v>
      </c>
      <c r="S47" s="47">
        <v>2.5</v>
      </c>
      <c r="T47" s="47">
        <v>28</v>
      </c>
      <c r="U47" s="45" t="s">
        <v>14</v>
      </c>
      <c r="V47" s="58" t="s">
        <v>16</v>
      </c>
      <c r="W47" s="47">
        <v>24</v>
      </c>
      <c r="X47" s="45" t="s">
        <v>14</v>
      </c>
      <c r="Y47" s="58" t="s">
        <v>17</v>
      </c>
      <c r="Z47" s="45" t="s">
        <v>14</v>
      </c>
      <c r="AA47" s="45" t="s">
        <v>14</v>
      </c>
      <c r="AB47" s="58" t="s">
        <v>151</v>
      </c>
      <c r="AC47" s="59" t="s">
        <v>16</v>
      </c>
      <c r="AD47" s="59" t="s">
        <v>17</v>
      </c>
      <c r="AE47" s="58" t="s">
        <v>14</v>
      </c>
      <c r="AF47" s="58" t="s">
        <v>17</v>
      </c>
      <c r="AG47" s="58" t="s">
        <v>16</v>
      </c>
      <c r="AH47" s="45" t="s">
        <v>16</v>
      </c>
      <c r="AI47" s="45" t="s">
        <v>14</v>
      </c>
      <c r="AJ47" s="58" t="s">
        <v>14</v>
      </c>
      <c r="AK47" s="58" t="s">
        <v>17</v>
      </c>
      <c r="AL47" s="58" t="s">
        <v>14</v>
      </c>
    </row>
    <row r="48" spans="2:38">
      <c r="B48" s="43" t="s">
        <v>126</v>
      </c>
      <c r="C48" s="44" t="s">
        <v>5</v>
      </c>
      <c r="D48" s="45" t="s">
        <v>14</v>
      </c>
      <c r="E48" s="45" t="s">
        <v>14</v>
      </c>
      <c r="F48" s="45" t="s">
        <v>14</v>
      </c>
      <c r="G48" s="45" t="s">
        <v>15</v>
      </c>
      <c r="H48" s="45" t="s">
        <v>16</v>
      </c>
      <c r="I48" s="45" t="s">
        <v>16</v>
      </c>
      <c r="J48" s="45" t="s">
        <v>15</v>
      </c>
      <c r="K48" s="45" t="s">
        <v>23</v>
      </c>
      <c r="L48" s="45" t="s">
        <v>48</v>
      </c>
      <c r="M48" s="45" t="s">
        <v>14</v>
      </c>
      <c r="N48" s="45" t="s">
        <v>14</v>
      </c>
      <c r="O48" s="45" t="s">
        <v>16</v>
      </c>
      <c r="P48" s="46" t="s">
        <v>14</v>
      </c>
      <c r="Q48" s="45" t="s">
        <v>14</v>
      </c>
      <c r="R48" s="45" t="s">
        <v>16</v>
      </c>
      <c r="S48" s="45" t="s">
        <v>16</v>
      </c>
      <c r="T48" s="45" t="s">
        <v>14</v>
      </c>
      <c r="U48" s="45" t="s">
        <v>15</v>
      </c>
      <c r="V48" s="45" t="s">
        <v>48</v>
      </c>
      <c r="W48" s="45" t="s">
        <v>16</v>
      </c>
      <c r="X48" s="45" t="s">
        <v>16</v>
      </c>
      <c r="Y48" s="45" t="s">
        <v>14</v>
      </c>
      <c r="Z48" s="45" t="s">
        <v>15</v>
      </c>
      <c r="AA48" s="45" t="s">
        <v>16</v>
      </c>
      <c r="AB48" s="45" t="s">
        <v>7</v>
      </c>
      <c r="AC48" s="46" t="s">
        <v>48</v>
      </c>
      <c r="AD48" s="46" t="s">
        <v>16</v>
      </c>
      <c r="AE48" s="45" t="s">
        <v>16</v>
      </c>
      <c r="AF48" s="45" t="s">
        <v>14</v>
      </c>
      <c r="AG48" s="45" t="s">
        <v>15</v>
      </c>
      <c r="AH48" s="45" t="s">
        <v>48</v>
      </c>
      <c r="AI48" s="45" t="s">
        <v>16</v>
      </c>
      <c r="AJ48" s="45" t="s">
        <v>16</v>
      </c>
      <c r="AK48" s="45" t="s">
        <v>14</v>
      </c>
      <c r="AL48" s="45" t="s">
        <v>16</v>
      </c>
    </row>
    <row r="49" spans="2:38">
      <c r="B49" s="43" t="s">
        <v>127</v>
      </c>
      <c r="C49" s="44" t="s">
        <v>5</v>
      </c>
      <c r="D49" s="45" t="s">
        <v>6</v>
      </c>
      <c r="E49" s="45" t="s">
        <v>6</v>
      </c>
      <c r="F49" s="45" t="s">
        <v>6</v>
      </c>
      <c r="G49" s="45" t="s">
        <v>17</v>
      </c>
      <c r="H49" s="45" t="s">
        <v>8</v>
      </c>
      <c r="I49" s="45" t="s">
        <v>8</v>
      </c>
      <c r="J49" s="45" t="s">
        <v>17</v>
      </c>
      <c r="K49" s="45" t="s">
        <v>15</v>
      </c>
      <c r="L49" s="45" t="s">
        <v>17</v>
      </c>
      <c r="M49" s="45" t="s">
        <v>8</v>
      </c>
      <c r="N49" s="45" t="s">
        <v>8</v>
      </c>
      <c r="O49" s="45" t="s">
        <v>8</v>
      </c>
      <c r="P49" s="46" t="s">
        <v>6</v>
      </c>
      <c r="Q49" s="45" t="s">
        <v>8</v>
      </c>
      <c r="R49" s="45" t="s">
        <v>17</v>
      </c>
      <c r="S49" s="45" t="s">
        <v>8</v>
      </c>
      <c r="T49" s="45" t="s">
        <v>8</v>
      </c>
      <c r="U49" s="45" t="s">
        <v>17</v>
      </c>
      <c r="V49" s="45" t="s">
        <v>14</v>
      </c>
      <c r="W49" s="45" t="s">
        <v>8</v>
      </c>
      <c r="X49" s="45" t="s">
        <v>8</v>
      </c>
      <c r="Y49" s="45" t="s">
        <v>6</v>
      </c>
      <c r="Z49" s="45" t="s">
        <v>17</v>
      </c>
      <c r="AA49" s="45" t="s">
        <v>8</v>
      </c>
      <c r="AB49" s="45" t="s">
        <v>19</v>
      </c>
      <c r="AC49" s="46" t="s">
        <v>17</v>
      </c>
      <c r="AD49" s="46" t="s">
        <v>8</v>
      </c>
      <c r="AE49" s="45" t="s">
        <v>8</v>
      </c>
      <c r="AF49" s="45" t="s">
        <v>8</v>
      </c>
      <c r="AG49" s="45" t="s">
        <v>17</v>
      </c>
      <c r="AH49" s="45" t="s">
        <v>14</v>
      </c>
      <c r="AI49" s="45" t="s">
        <v>8</v>
      </c>
      <c r="AJ49" s="45" t="s">
        <v>8</v>
      </c>
      <c r="AK49" s="45" t="s">
        <v>8</v>
      </c>
      <c r="AL49" s="45" t="s">
        <v>8</v>
      </c>
    </row>
    <row r="50" spans="2:38">
      <c r="B50" s="43" t="s">
        <v>128</v>
      </c>
      <c r="C50" s="44" t="s">
        <v>5</v>
      </c>
      <c r="D50" s="59" t="s">
        <v>7</v>
      </c>
      <c r="E50" s="60" t="s">
        <v>7</v>
      </c>
      <c r="F50" s="59" t="s">
        <v>7</v>
      </c>
      <c r="G50" s="45">
        <v>322</v>
      </c>
      <c r="H50" s="45">
        <v>213.5</v>
      </c>
      <c r="I50" s="47">
        <v>211</v>
      </c>
      <c r="J50" s="47">
        <v>22</v>
      </c>
      <c r="K50" s="45">
        <v>676</v>
      </c>
      <c r="L50" s="61">
        <v>2.8</v>
      </c>
      <c r="M50" s="45">
        <v>458</v>
      </c>
      <c r="N50" s="45">
        <v>285</v>
      </c>
      <c r="O50" s="47">
        <v>21</v>
      </c>
      <c r="P50" s="60" t="s">
        <v>7</v>
      </c>
      <c r="Q50" s="59" t="s">
        <v>7</v>
      </c>
      <c r="R50" s="58" t="s">
        <v>6</v>
      </c>
      <c r="S50" s="61">
        <v>12</v>
      </c>
      <c r="T50" s="47">
        <v>107</v>
      </c>
      <c r="U50" s="47">
        <v>6.6</v>
      </c>
      <c r="V50" s="60" t="s">
        <v>8</v>
      </c>
      <c r="W50" s="47">
        <v>50</v>
      </c>
      <c r="X50" s="47">
        <v>13</v>
      </c>
      <c r="Y50" s="47">
        <v>27</v>
      </c>
      <c r="Z50" s="47">
        <v>132</v>
      </c>
      <c r="AA50" s="47">
        <v>9.3000000000000007</v>
      </c>
      <c r="AB50" s="58" t="s">
        <v>152</v>
      </c>
      <c r="AC50" s="59" t="s">
        <v>8</v>
      </c>
      <c r="AD50" s="60" t="s">
        <v>6</v>
      </c>
      <c r="AE50" s="60" t="s">
        <v>6</v>
      </c>
      <c r="AF50" s="61">
        <v>28</v>
      </c>
      <c r="AG50" s="61">
        <v>4.5999999999999996</v>
      </c>
      <c r="AH50" s="47">
        <v>11</v>
      </c>
      <c r="AI50" s="46">
        <v>9</v>
      </c>
      <c r="AJ50" s="58" t="s">
        <v>6</v>
      </c>
      <c r="AK50" s="47">
        <v>26</v>
      </c>
      <c r="AL50" s="61">
        <v>19</v>
      </c>
    </row>
    <row r="51" spans="2:38">
      <c r="B51" s="43" t="s">
        <v>129</v>
      </c>
      <c r="C51" s="44" t="s">
        <v>5</v>
      </c>
      <c r="D51" s="46" t="s">
        <v>6</v>
      </c>
      <c r="E51" s="45" t="s">
        <v>6</v>
      </c>
      <c r="F51" s="45" t="s">
        <v>6</v>
      </c>
      <c r="G51" s="47">
        <v>19</v>
      </c>
      <c r="H51" s="47">
        <v>11</v>
      </c>
      <c r="I51" s="47">
        <v>12</v>
      </c>
      <c r="J51" s="47">
        <v>3.3</v>
      </c>
      <c r="K51" s="47">
        <v>15</v>
      </c>
      <c r="L51" s="45" t="s">
        <v>17</v>
      </c>
      <c r="M51" s="47">
        <v>10</v>
      </c>
      <c r="N51" s="47">
        <v>8.4</v>
      </c>
      <c r="O51" s="46" t="s">
        <v>6</v>
      </c>
      <c r="P51" s="48" t="s">
        <v>7</v>
      </c>
      <c r="Q51" s="45" t="s">
        <v>6</v>
      </c>
      <c r="R51" s="45" t="s">
        <v>8</v>
      </c>
      <c r="S51" s="47">
        <v>2.1</v>
      </c>
      <c r="T51" s="47">
        <v>9.3000000000000007</v>
      </c>
      <c r="U51" s="46" t="s">
        <v>8</v>
      </c>
      <c r="V51" s="48" t="s">
        <v>17</v>
      </c>
      <c r="W51" s="47">
        <v>7.9</v>
      </c>
      <c r="X51" s="45" t="s">
        <v>8</v>
      </c>
      <c r="Y51" s="47">
        <v>3.1</v>
      </c>
      <c r="Z51" s="46">
        <v>9</v>
      </c>
      <c r="AA51" s="45" t="s">
        <v>6</v>
      </c>
      <c r="AB51" s="45" t="s">
        <v>7</v>
      </c>
      <c r="AC51" s="46" t="s">
        <v>17</v>
      </c>
      <c r="AD51" s="46" t="s">
        <v>6</v>
      </c>
      <c r="AE51" s="45" t="s">
        <v>6</v>
      </c>
      <c r="AF51" s="47">
        <v>2.7</v>
      </c>
      <c r="AG51" s="45" t="s">
        <v>8</v>
      </c>
      <c r="AH51" s="46">
        <v>2</v>
      </c>
      <c r="AI51" s="46" t="s">
        <v>6</v>
      </c>
      <c r="AJ51" s="45" t="s">
        <v>6</v>
      </c>
      <c r="AK51" s="45" t="s">
        <v>6</v>
      </c>
      <c r="AL51" s="45" t="s">
        <v>6</v>
      </c>
    </row>
    <row r="52" spans="2:38">
      <c r="B52" s="43" t="s">
        <v>130</v>
      </c>
      <c r="C52" s="44" t="s">
        <v>5</v>
      </c>
      <c r="D52" s="46" t="s">
        <v>16</v>
      </c>
      <c r="E52" s="45" t="s">
        <v>16</v>
      </c>
      <c r="F52" s="45" t="s">
        <v>16</v>
      </c>
      <c r="G52" s="47">
        <v>4.9000000000000004</v>
      </c>
      <c r="H52" s="47">
        <v>2.9</v>
      </c>
      <c r="I52" s="47">
        <v>2.5</v>
      </c>
      <c r="J52" s="47">
        <v>8.5</v>
      </c>
      <c r="K52" s="47">
        <v>14</v>
      </c>
      <c r="L52" s="47">
        <v>2.6</v>
      </c>
      <c r="M52" s="47">
        <v>2.1</v>
      </c>
      <c r="N52" s="46">
        <v>2</v>
      </c>
      <c r="O52" s="46" t="s">
        <v>16</v>
      </c>
      <c r="P52" s="48" t="s">
        <v>16</v>
      </c>
      <c r="Q52" s="45" t="s">
        <v>16</v>
      </c>
      <c r="R52" s="45" t="s">
        <v>15</v>
      </c>
      <c r="S52" s="47">
        <v>2.4</v>
      </c>
      <c r="T52" s="47">
        <v>7.7</v>
      </c>
      <c r="U52" s="46" t="s">
        <v>15</v>
      </c>
      <c r="V52" s="48" t="s">
        <v>34</v>
      </c>
      <c r="W52" s="47">
        <v>3.3</v>
      </c>
      <c r="X52" s="45" t="s">
        <v>15</v>
      </c>
      <c r="Y52" s="47">
        <v>1.8</v>
      </c>
      <c r="Z52" s="47">
        <v>2.1</v>
      </c>
      <c r="AA52" s="45" t="s">
        <v>15</v>
      </c>
      <c r="AB52" s="45" t="s">
        <v>134</v>
      </c>
      <c r="AC52" s="46" t="s">
        <v>48</v>
      </c>
      <c r="AD52" s="46" t="s">
        <v>16</v>
      </c>
      <c r="AE52" s="45" t="s">
        <v>15</v>
      </c>
      <c r="AF52" s="45" t="s">
        <v>16</v>
      </c>
      <c r="AG52" s="45" t="s">
        <v>48</v>
      </c>
      <c r="AH52" s="46" t="s">
        <v>34</v>
      </c>
      <c r="AI52" s="46" t="s">
        <v>15</v>
      </c>
      <c r="AJ52" s="45" t="s">
        <v>15</v>
      </c>
      <c r="AK52" s="45" t="s">
        <v>16</v>
      </c>
      <c r="AL52" s="45" t="s">
        <v>15</v>
      </c>
    </row>
    <row r="53" spans="2:38">
      <c r="B53" s="43" t="s">
        <v>131</v>
      </c>
      <c r="C53" s="44" t="s">
        <v>5</v>
      </c>
      <c r="D53" s="59" t="s">
        <v>135</v>
      </c>
      <c r="E53" s="60" t="s">
        <v>135</v>
      </c>
      <c r="F53" s="59" t="s">
        <v>135</v>
      </c>
      <c r="G53" s="47">
        <v>43</v>
      </c>
      <c r="H53" s="58" t="s">
        <v>56</v>
      </c>
      <c r="I53" s="58" t="s">
        <v>56</v>
      </c>
      <c r="J53" s="61">
        <v>1.1000000000000001</v>
      </c>
      <c r="K53" s="47">
        <v>278</v>
      </c>
      <c r="L53" s="59" t="s">
        <v>137</v>
      </c>
      <c r="M53" s="47">
        <v>20</v>
      </c>
      <c r="N53" s="47">
        <v>122</v>
      </c>
      <c r="O53" s="61">
        <v>12</v>
      </c>
      <c r="P53" s="60" t="s">
        <v>136</v>
      </c>
      <c r="Q53" s="59">
        <v>1</v>
      </c>
      <c r="R53" s="60" t="s">
        <v>57</v>
      </c>
      <c r="S53" s="61">
        <v>1.3</v>
      </c>
      <c r="T53" s="47">
        <v>4.5</v>
      </c>
      <c r="U53" s="47">
        <v>1.5</v>
      </c>
      <c r="V53" s="60" t="s">
        <v>134</v>
      </c>
      <c r="W53" s="45" t="s">
        <v>56</v>
      </c>
      <c r="X53" s="47">
        <v>4.5</v>
      </c>
      <c r="Y53" s="58" t="s">
        <v>135</v>
      </c>
      <c r="Z53" s="47">
        <v>20</v>
      </c>
      <c r="AA53" s="45" t="s">
        <v>56</v>
      </c>
      <c r="AB53" s="60">
        <v>0.82</v>
      </c>
      <c r="AC53" s="60" t="s">
        <v>137</v>
      </c>
      <c r="AD53" s="61">
        <v>0.97</v>
      </c>
      <c r="AE53" s="60" t="s">
        <v>56</v>
      </c>
      <c r="AF53" s="58" t="s">
        <v>132</v>
      </c>
      <c r="AG53" s="58" t="s">
        <v>133</v>
      </c>
      <c r="AH53" s="46" t="s">
        <v>134</v>
      </c>
      <c r="AI53" s="46" t="s">
        <v>56</v>
      </c>
      <c r="AJ53" s="60" t="s">
        <v>56</v>
      </c>
      <c r="AK53" s="58" t="s">
        <v>132</v>
      </c>
      <c r="AL53" s="58" t="s">
        <v>56</v>
      </c>
    </row>
    <row r="54" spans="2:38">
      <c r="B54" s="43" t="s">
        <v>138</v>
      </c>
      <c r="C54" s="44" t="s">
        <v>5</v>
      </c>
      <c r="D54" s="46" t="s">
        <v>7</v>
      </c>
      <c r="E54" s="45" t="s">
        <v>7</v>
      </c>
      <c r="F54" s="45" t="s">
        <v>7</v>
      </c>
      <c r="G54" s="47">
        <v>54</v>
      </c>
      <c r="H54" s="47">
        <v>33</v>
      </c>
      <c r="I54" s="47">
        <v>36</v>
      </c>
      <c r="J54" s="47">
        <v>4.5999999999999996</v>
      </c>
      <c r="K54" s="47">
        <v>114</v>
      </c>
      <c r="L54" s="46" t="s">
        <v>8</v>
      </c>
      <c r="M54" s="47">
        <v>60</v>
      </c>
      <c r="N54" s="47">
        <v>76</v>
      </c>
      <c r="O54" s="47">
        <v>7.2</v>
      </c>
      <c r="P54" s="48" t="s">
        <v>7</v>
      </c>
      <c r="Q54" s="46">
        <v>1.3</v>
      </c>
      <c r="R54" s="45" t="s">
        <v>6</v>
      </c>
      <c r="S54" s="47">
        <v>2.8</v>
      </c>
      <c r="T54" s="47">
        <v>20</v>
      </c>
      <c r="U54" s="47">
        <v>1.9</v>
      </c>
      <c r="V54" s="47">
        <v>1.7</v>
      </c>
      <c r="W54" s="47">
        <v>23</v>
      </c>
      <c r="X54" s="47">
        <v>2.5</v>
      </c>
      <c r="Y54" s="47">
        <v>13</v>
      </c>
      <c r="Z54" s="47">
        <v>47</v>
      </c>
      <c r="AA54" s="47">
        <v>3.5</v>
      </c>
      <c r="AB54" s="45" t="s">
        <v>148</v>
      </c>
      <c r="AC54" s="46" t="s">
        <v>8</v>
      </c>
      <c r="AD54" s="46" t="s">
        <v>6</v>
      </c>
      <c r="AE54" s="45" t="s">
        <v>6</v>
      </c>
      <c r="AF54" s="47">
        <v>9.5</v>
      </c>
      <c r="AG54" s="46">
        <v>2</v>
      </c>
      <c r="AH54" s="47">
        <v>4.4000000000000004</v>
      </c>
      <c r="AI54" s="46">
        <v>2.5</v>
      </c>
      <c r="AJ54" s="45" t="s">
        <v>6</v>
      </c>
      <c r="AK54" s="47">
        <v>9.8000000000000007</v>
      </c>
      <c r="AL54" s="47">
        <v>8.1</v>
      </c>
    </row>
    <row r="55" spans="2:38">
      <c r="B55" s="43" t="s">
        <v>139</v>
      </c>
      <c r="C55" s="44" t="s">
        <v>5</v>
      </c>
      <c r="D55" s="46" t="s">
        <v>16</v>
      </c>
      <c r="E55" s="45" t="s">
        <v>16</v>
      </c>
      <c r="F55" s="45" t="s">
        <v>16</v>
      </c>
      <c r="G55" s="45" t="s">
        <v>48</v>
      </c>
      <c r="H55" s="45" t="s">
        <v>15</v>
      </c>
      <c r="I55" s="45" t="s">
        <v>15</v>
      </c>
      <c r="J55" s="45" t="s">
        <v>34</v>
      </c>
      <c r="K55" s="45" t="s">
        <v>19</v>
      </c>
      <c r="L55" s="45" t="s">
        <v>34</v>
      </c>
      <c r="M55" s="45" t="s">
        <v>15</v>
      </c>
      <c r="N55" s="45" t="s">
        <v>15</v>
      </c>
      <c r="O55" s="46" t="s">
        <v>15</v>
      </c>
      <c r="P55" s="48" t="s">
        <v>16</v>
      </c>
      <c r="Q55" s="46" t="s">
        <v>15</v>
      </c>
      <c r="R55" s="45" t="s">
        <v>48</v>
      </c>
      <c r="S55" s="45" t="s">
        <v>15</v>
      </c>
      <c r="T55" s="45" t="s">
        <v>15</v>
      </c>
      <c r="U55" s="46" t="s">
        <v>48</v>
      </c>
      <c r="V55" s="45" t="s">
        <v>34</v>
      </c>
      <c r="W55" s="45" t="s">
        <v>15</v>
      </c>
      <c r="X55" s="45" t="s">
        <v>48</v>
      </c>
      <c r="Y55" s="45" t="s">
        <v>16</v>
      </c>
      <c r="Z55" s="45" t="s">
        <v>48</v>
      </c>
      <c r="AA55" s="45" t="s">
        <v>15</v>
      </c>
      <c r="AB55" s="45" t="s">
        <v>11</v>
      </c>
      <c r="AC55" s="46" t="s">
        <v>34</v>
      </c>
      <c r="AD55" s="46" t="s">
        <v>15</v>
      </c>
      <c r="AE55" s="45" t="s">
        <v>15</v>
      </c>
      <c r="AF55" s="45" t="s">
        <v>15</v>
      </c>
      <c r="AG55" s="45" t="s">
        <v>34</v>
      </c>
      <c r="AH55" s="45" t="s">
        <v>34</v>
      </c>
      <c r="AI55" s="46" t="s">
        <v>15</v>
      </c>
      <c r="AJ55" s="45" t="s">
        <v>15</v>
      </c>
      <c r="AK55" s="45" t="s">
        <v>15</v>
      </c>
      <c r="AL55" s="45" t="s">
        <v>15</v>
      </c>
    </row>
    <row r="56" spans="2:38">
      <c r="B56" s="43" t="s">
        <v>140</v>
      </c>
      <c r="C56" s="44" t="s">
        <v>5</v>
      </c>
      <c r="D56" s="46" t="s">
        <v>10</v>
      </c>
      <c r="E56" s="46">
        <v>2</v>
      </c>
      <c r="F56" s="46" t="s">
        <v>10</v>
      </c>
      <c r="G56" s="47">
        <v>107</v>
      </c>
      <c r="H56" s="47">
        <v>76</v>
      </c>
      <c r="I56" s="47">
        <v>50</v>
      </c>
      <c r="J56" s="47">
        <v>104</v>
      </c>
      <c r="K56" s="47">
        <v>193</v>
      </c>
      <c r="L56" s="47">
        <v>3.5</v>
      </c>
      <c r="M56" s="46">
        <v>6</v>
      </c>
      <c r="N56" s="47">
        <v>8.6999999999999993</v>
      </c>
      <c r="O56" s="47">
        <v>1.5</v>
      </c>
      <c r="P56" s="47">
        <v>1.6</v>
      </c>
      <c r="Q56" s="46">
        <v>1.4</v>
      </c>
      <c r="R56" s="47">
        <v>1.3</v>
      </c>
      <c r="S56" s="47">
        <v>20</v>
      </c>
      <c r="T56" s="47">
        <v>213</v>
      </c>
      <c r="U56" s="47">
        <v>1.8</v>
      </c>
      <c r="V56" s="45" t="s">
        <v>7</v>
      </c>
      <c r="W56" s="47">
        <v>125</v>
      </c>
      <c r="X56" s="47">
        <v>1.3</v>
      </c>
      <c r="Y56" s="47">
        <v>3.2</v>
      </c>
      <c r="Z56" s="47">
        <v>15</v>
      </c>
      <c r="AA56" s="47">
        <v>1.2</v>
      </c>
      <c r="AB56" s="45" t="s">
        <v>135</v>
      </c>
      <c r="AC56" s="47">
        <v>1.5</v>
      </c>
      <c r="AD56" s="47">
        <v>1.2</v>
      </c>
      <c r="AE56" s="47">
        <v>1.4</v>
      </c>
      <c r="AF56" s="47">
        <v>2.7</v>
      </c>
      <c r="AG56" s="47">
        <v>1.5</v>
      </c>
      <c r="AH56" s="47">
        <v>8.5</v>
      </c>
      <c r="AI56" s="46">
        <v>1.3</v>
      </c>
      <c r="AJ56" s="45" t="s">
        <v>12</v>
      </c>
      <c r="AK56" s="47">
        <v>1.7</v>
      </c>
      <c r="AL56" s="47">
        <v>1.2</v>
      </c>
    </row>
    <row r="57" spans="2:38">
      <c r="B57" s="43" t="s">
        <v>141</v>
      </c>
      <c r="C57" s="44" t="s">
        <v>5</v>
      </c>
      <c r="D57" s="45" t="s">
        <v>16</v>
      </c>
      <c r="E57" s="45" t="s">
        <v>16</v>
      </c>
      <c r="F57" s="45" t="s">
        <v>16</v>
      </c>
      <c r="G57" s="47">
        <v>11</v>
      </c>
      <c r="H57" s="47">
        <v>3.4</v>
      </c>
      <c r="I57" s="47">
        <v>4.5</v>
      </c>
      <c r="J57" s="47">
        <v>12</v>
      </c>
      <c r="K57" s="47">
        <v>39</v>
      </c>
      <c r="L57" s="47">
        <v>2.2999999999999998</v>
      </c>
      <c r="M57" s="45" t="s">
        <v>15</v>
      </c>
      <c r="N57" s="46" t="s">
        <v>16</v>
      </c>
      <c r="O57" s="45" t="s">
        <v>15</v>
      </c>
      <c r="P57" s="46" t="s">
        <v>16</v>
      </c>
      <c r="Q57" s="45" t="s">
        <v>16</v>
      </c>
      <c r="R57" s="45" t="s">
        <v>48</v>
      </c>
      <c r="S57" s="47">
        <v>3</v>
      </c>
      <c r="T57" s="47">
        <v>20</v>
      </c>
      <c r="U57" s="45" t="s">
        <v>48</v>
      </c>
      <c r="V57" s="45" t="s">
        <v>34</v>
      </c>
      <c r="W57" s="47">
        <v>6.4</v>
      </c>
      <c r="X57" s="45" t="s">
        <v>48</v>
      </c>
      <c r="Y57" s="45" t="s">
        <v>16</v>
      </c>
      <c r="Z57" s="46" t="s">
        <v>48</v>
      </c>
      <c r="AA57" s="45" t="s">
        <v>15</v>
      </c>
      <c r="AB57" s="58" t="s">
        <v>11</v>
      </c>
      <c r="AC57" s="46" t="s">
        <v>34</v>
      </c>
      <c r="AD57" s="46" t="s">
        <v>15</v>
      </c>
      <c r="AE57" s="45" t="s">
        <v>15</v>
      </c>
      <c r="AF57" s="45" t="s">
        <v>16</v>
      </c>
      <c r="AG57" s="45" t="s">
        <v>34</v>
      </c>
      <c r="AH57" s="45" t="s">
        <v>34</v>
      </c>
      <c r="AI57" s="45" t="s">
        <v>15</v>
      </c>
      <c r="AJ57" s="58" t="s">
        <v>15</v>
      </c>
      <c r="AK57" s="45" t="s">
        <v>16</v>
      </c>
      <c r="AL57" s="45" t="s">
        <v>15</v>
      </c>
    </row>
    <row r="58" spans="2:38">
      <c r="B58" s="43" t="s">
        <v>142</v>
      </c>
      <c r="C58" s="44" t="s">
        <v>5</v>
      </c>
      <c r="D58" s="45" t="s">
        <v>14</v>
      </c>
      <c r="E58" s="45" t="s">
        <v>14</v>
      </c>
      <c r="F58" s="45" t="s">
        <v>14</v>
      </c>
      <c r="G58" s="45" t="s">
        <v>15</v>
      </c>
      <c r="H58" s="45" t="s">
        <v>16</v>
      </c>
      <c r="I58" s="45" t="s">
        <v>16</v>
      </c>
      <c r="J58" s="45" t="s">
        <v>15</v>
      </c>
      <c r="K58" s="45" t="s">
        <v>23</v>
      </c>
      <c r="L58" s="45" t="s">
        <v>48</v>
      </c>
      <c r="M58" s="45" t="s">
        <v>14</v>
      </c>
      <c r="N58" s="45" t="s">
        <v>14</v>
      </c>
      <c r="O58" s="45" t="s">
        <v>16</v>
      </c>
      <c r="P58" s="46" t="s">
        <v>14</v>
      </c>
      <c r="Q58" s="45" t="s">
        <v>14</v>
      </c>
      <c r="R58" s="45" t="s">
        <v>15</v>
      </c>
      <c r="S58" s="45" t="s">
        <v>16</v>
      </c>
      <c r="T58" s="45" t="s">
        <v>14</v>
      </c>
      <c r="U58" s="45" t="s">
        <v>15</v>
      </c>
      <c r="V58" s="45" t="s">
        <v>48</v>
      </c>
      <c r="W58" s="45" t="s">
        <v>16</v>
      </c>
      <c r="X58" s="45" t="s">
        <v>16</v>
      </c>
      <c r="Y58" s="45" t="s">
        <v>14</v>
      </c>
      <c r="Z58" s="45" t="s">
        <v>15</v>
      </c>
      <c r="AA58" s="45" t="s">
        <v>16</v>
      </c>
      <c r="AB58" s="45" t="s">
        <v>12</v>
      </c>
      <c r="AC58" s="46" t="s">
        <v>48</v>
      </c>
      <c r="AD58" s="46" t="s">
        <v>16</v>
      </c>
      <c r="AE58" s="45" t="s">
        <v>16</v>
      </c>
      <c r="AF58" s="45" t="s">
        <v>14</v>
      </c>
      <c r="AG58" s="45" t="s">
        <v>15</v>
      </c>
      <c r="AH58" s="45" t="s">
        <v>48</v>
      </c>
      <c r="AI58" s="45" t="s">
        <v>16</v>
      </c>
      <c r="AJ58" s="45" t="s">
        <v>16</v>
      </c>
      <c r="AK58" s="45" t="s">
        <v>14</v>
      </c>
      <c r="AL58" s="45" t="s">
        <v>16</v>
      </c>
    </row>
    <row r="59" spans="2:38">
      <c r="B59" s="43" t="s">
        <v>143</v>
      </c>
      <c r="C59" s="44" t="s">
        <v>5</v>
      </c>
      <c r="D59" s="45" t="s">
        <v>65</v>
      </c>
      <c r="E59" s="45" t="s">
        <v>65</v>
      </c>
      <c r="F59" s="45" t="s">
        <v>65</v>
      </c>
      <c r="G59" s="45" t="s">
        <v>68</v>
      </c>
      <c r="H59" s="45" t="s">
        <v>66</v>
      </c>
      <c r="I59" s="45" t="s">
        <v>66</v>
      </c>
      <c r="J59" s="45" t="s">
        <v>144</v>
      </c>
      <c r="K59" s="45" t="s">
        <v>25</v>
      </c>
      <c r="L59" s="45" t="s">
        <v>144</v>
      </c>
      <c r="M59" s="47">
        <v>4.5</v>
      </c>
      <c r="N59" s="45" t="s">
        <v>67</v>
      </c>
      <c r="O59" s="45" t="s">
        <v>66</v>
      </c>
      <c r="P59" s="45" t="s">
        <v>65</v>
      </c>
      <c r="Q59" s="45" t="s">
        <v>67</v>
      </c>
      <c r="R59" s="45" t="s">
        <v>68</v>
      </c>
      <c r="S59" s="45" t="s">
        <v>67</v>
      </c>
      <c r="T59" s="45" t="s">
        <v>67</v>
      </c>
      <c r="U59" s="45" t="s">
        <v>68</v>
      </c>
      <c r="V59" s="45" t="s">
        <v>80</v>
      </c>
      <c r="W59" s="45" t="s">
        <v>66</v>
      </c>
      <c r="X59" s="45" t="s">
        <v>68</v>
      </c>
      <c r="Y59" s="45" t="s">
        <v>65</v>
      </c>
      <c r="Z59" s="45" t="s">
        <v>68</v>
      </c>
      <c r="AA59" s="45" t="s">
        <v>66</v>
      </c>
      <c r="AB59" s="45" t="s">
        <v>144</v>
      </c>
      <c r="AC59" s="45" t="s">
        <v>144</v>
      </c>
      <c r="AD59" s="45" t="s">
        <v>66</v>
      </c>
      <c r="AE59" s="45" t="s">
        <v>66</v>
      </c>
      <c r="AF59" s="45" t="s">
        <v>67</v>
      </c>
      <c r="AG59" s="45" t="s">
        <v>144</v>
      </c>
      <c r="AH59" s="45" t="s">
        <v>80</v>
      </c>
      <c r="AI59" s="45" t="s">
        <v>66</v>
      </c>
      <c r="AJ59" s="45" t="s">
        <v>66</v>
      </c>
      <c r="AK59" s="45" t="s">
        <v>67</v>
      </c>
      <c r="AL59" s="45" t="s">
        <v>66</v>
      </c>
    </row>
    <row r="61" spans="2:38">
      <c r="B61" s="7" t="s">
        <v>153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62"/>
  <sheetViews>
    <sheetView workbookViewId="0">
      <selection activeCell="V11" sqref="V11"/>
    </sheetView>
  </sheetViews>
  <sheetFormatPr baseColWidth="10" defaultRowHeight="15"/>
  <cols>
    <col min="1" max="1" width="95.85546875" style="11" customWidth="1"/>
    <col min="2" max="2" width="26.5703125" style="11" customWidth="1"/>
    <col min="3" max="3" width="6.140625" style="10" customWidth="1"/>
    <col min="4" max="19" width="6.7109375" style="11" customWidth="1"/>
    <col min="31" max="16384" width="11.42578125" style="11"/>
  </cols>
  <sheetData>
    <row r="1" spans="1:19">
      <c r="A1" s="109" t="s">
        <v>201</v>
      </c>
    </row>
    <row r="2" spans="1:19" s="64" customFormat="1">
      <c r="B2" s="62" t="s">
        <v>0</v>
      </c>
      <c r="C2" s="19"/>
      <c r="D2" s="63" t="s">
        <v>333</v>
      </c>
      <c r="E2" s="63" t="s">
        <v>334</v>
      </c>
      <c r="F2" s="63" t="s">
        <v>335</v>
      </c>
      <c r="G2" s="63" t="s">
        <v>335</v>
      </c>
      <c r="H2" s="63" t="s">
        <v>336</v>
      </c>
      <c r="I2" s="63" t="s">
        <v>337</v>
      </c>
      <c r="J2" s="63" t="s">
        <v>337</v>
      </c>
      <c r="K2" s="63">
        <v>1</v>
      </c>
      <c r="L2" s="63">
        <v>2</v>
      </c>
      <c r="M2" s="63">
        <v>2</v>
      </c>
      <c r="N2" s="63">
        <v>3</v>
      </c>
      <c r="O2" s="63">
        <v>3</v>
      </c>
      <c r="P2" s="63" t="s">
        <v>338</v>
      </c>
      <c r="Q2" s="63" t="s">
        <v>339</v>
      </c>
      <c r="R2" s="63" t="s">
        <v>340</v>
      </c>
      <c r="S2" s="63" t="s">
        <v>341</v>
      </c>
    </row>
    <row r="3" spans="1:19" s="10" customFormat="1">
      <c r="B3" s="12" t="s">
        <v>154</v>
      </c>
      <c r="F3" s="10" t="s">
        <v>1</v>
      </c>
      <c r="G3" s="10" t="s">
        <v>3</v>
      </c>
      <c r="I3" s="10" t="s">
        <v>1</v>
      </c>
      <c r="J3" s="10" t="s">
        <v>3</v>
      </c>
      <c r="L3" s="10" t="s">
        <v>1</v>
      </c>
      <c r="M3" s="10" t="s">
        <v>3</v>
      </c>
      <c r="N3" s="10" t="s">
        <v>1</v>
      </c>
      <c r="O3" s="10" t="s">
        <v>3</v>
      </c>
    </row>
    <row r="4" spans="1:19">
      <c r="B4" s="65" t="s">
        <v>4</v>
      </c>
      <c r="C4" s="66" t="s">
        <v>5</v>
      </c>
      <c r="D4" s="67" t="s">
        <v>10</v>
      </c>
      <c r="E4" s="68" t="s">
        <v>10</v>
      </c>
      <c r="F4" s="67" t="s">
        <v>10</v>
      </c>
      <c r="G4" s="67" t="s">
        <v>10</v>
      </c>
      <c r="H4" s="67" t="s">
        <v>10</v>
      </c>
      <c r="I4" s="67" t="s">
        <v>10</v>
      </c>
      <c r="J4" s="67" t="s">
        <v>11</v>
      </c>
      <c r="K4" s="68" t="s">
        <v>45</v>
      </c>
      <c r="L4" s="67" t="s">
        <v>10</v>
      </c>
      <c r="M4" s="67" t="s">
        <v>10</v>
      </c>
      <c r="N4" s="67" t="s">
        <v>10</v>
      </c>
      <c r="O4" s="67" t="s">
        <v>10</v>
      </c>
      <c r="P4" s="67" t="s">
        <v>65</v>
      </c>
      <c r="Q4" s="68" t="s">
        <v>10</v>
      </c>
      <c r="R4" s="68" t="s">
        <v>10</v>
      </c>
      <c r="S4" s="68" t="s">
        <v>10</v>
      </c>
    </row>
    <row r="5" spans="1:19">
      <c r="B5" s="65" t="s">
        <v>9</v>
      </c>
      <c r="C5" s="66" t="s">
        <v>5</v>
      </c>
      <c r="D5" s="67" t="s">
        <v>157</v>
      </c>
      <c r="E5" s="68" t="s">
        <v>157</v>
      </c>
      <c r="F5" s="67" t="s">
        <v>148</v>
      </c>
      <c r="G5" s="67" t="s">
        <v>159</v>
      </c>
      <c r="H5" s="67" t="s">
        <v>148</v>
      </c>
      <c r="I5" s="67" t="s">
        <v>157</v>
      </c>
      <c r="J5" s="67" t="s">
        <v>158</v>
      </c>
      <c r="K5" s="69">
        <v>69</v>
      </c>
      <c r="L5" s="67" t="s">
        <v>159</v>
      </c>
      <c r="M5" s="67" t="s">
        <v>157</v>
      </c>
      <c r="N5" s="67" t="s">
        <v>159</v>
      </c>
      <c r="O5" s="67" t="s">
        <v>159</v>
      </c>
      <c r="P5" s="67" t="s">
        <v>21</v>
      </c>
      <c r="Q5" s="68" t="s">
        <v>159</v>
      </c>
      <c r="R5" s="68" t="s">
        <v>159</v>
      </c>
      <c r="S5" s="68" t="s">
        <v>159</v>
      </c>
    </row>
    <row r="6" spans="1:19">
      <c r="B6" s="65" t="s">
        <v>13</v>
      </c>
      <c r="C6" s="66" t="s">
        <v>5</v>
      </c>
      <c r="D6" s="67" t="s">
        <v>7</v>
      </c>
      <c r="E6" s="69" t="s">
        <v>7</v>
      </c>
      <c r="F6" s="67" t="s">
        <v>7</v>
      </c>
      <c r="G6" s="67" t="s">
        <v>7</v>
      </c>
      <c r="H6" s="67" t="s">
        <v>7</v>
      </c>
      <c r="I6" s="69">
        <v>1.3</v>
      </c>
      <c r="J6" s="67" t="s">
        <v>7</v>
      </c>
      <c r="K6" s="69">
        <v>10</v>
      </c>
      <c r="L6" s="69">
        <v>1.3</v>
      </c>
      <c r="M6" s="69" t="s">
        <v>7</v>
      </c>
      <c r="N6" s="69" t="s">
        <v>7</v>
      </c>
      <c r="O6" s="69" t="s">
        <v>7</v>
      </c>
      <c r="P6" s="69">
        <v>3.6</v>
      </c>
      <c r="Q6" s="68" t="s">
        <v>7</v>
      </c>
      <c r="R6" s="69" t="s">
        <v>7</v>
      </c>
      <c r="S6" s="68" t="s">
        <v>7</v>
      </c>
    </row>
    <row r="7" spans="1:19">
      <c r="B7" s="65" t="s">
        <v>18</v>
      </c>
      <c r="C7" s="66" t="s">
        <v>5</v>
      </c>
      <c r="D7" s="67" t="s">
        <v>7</v>
      </c>
      <c r="E7" s="68" t="s">
        <v>7</v>
      </c>
      <c r="F7" s="67" t="s">
        <v>6</v>
      </c>
      <c r="G7" s="67" t="s">
        <v>7</v>
      </c>
      <c r="H7" s="67" t="s">
        <v>6</v>
      </c>
      <c r="I7" s="67" t="s">
        <v>7</v>
      </c>
      <c r="J7" s="67" t="s">
        <v>7</v>
      </c>
      <c r="K7" s="69">
        <v>28</v>
      </c>
      <c r="L7" s="67" t="s">
        <v>6</v>
      </c>
      <c r="M7" s="67" t="s">
        <v>7</v>
      </c>
      <c r="N7" s="67" t="s">
        <v>7</v>
      </c>
      <c r="O7" s="67" t="s">
        <v>7</v>
      </c>
      <c r="P7" s="67" t="s">
        <v>31</v>
      </c>
      <c r="Q7" s="68" t="s">
        <v>7</v>
      </c>
      <c r="R7" s="68" t="s">
        <v>6</v>
      </c>
      <c r="S7" s="68" t="s">
        <v>6</v>
      </c>
    </row>
    <row r="8" spans="1:19">
      <c r="B8" s="65" t="s">
        <v>24</v>
      </c>
      <c r="C8" s="66" t="s">
        <v>5</v>
      </c>
      <c r="D8" s="67" t="str">
        <f>D20</f>
        <v>&lt;3,8</v>
      </c>
      <c r="E8" s="67" t="str">
        <f>E20</f>
        <v>&lt;3,8</v>
      </c>
      <c r="F8" s="67" t="str">
        <f>F20</f>
        <v>&lt;3,9</v>
      </c>
      <c r="G8" s="67" t="str">
        <f>G20</f>
        <v>&lt;3,8</v>
      </c>
      <c r="H8" s="67" t="str">
        <f>H20</f>
        <v>&lt;3,8</v>
      </c>
      <c r="I8" s="67" t="str">
        <f>I20</f>
        <v>&lt;3,8</v>
      </c>
      <c r="J8" s="67" t="str">
        <f>J20</f>
        <v>&lt;3,7</v>
      </c>
      <c r="K8" s="67">
        <f>K20</f>
        <v>33</v>
      </c>
      <c r="L8" s="67" t="str">
        <f>L20</f>
        <v>&lt;3,8</v>
      </c>
      <c r="M8" s="67" t="str">
        <f>M20</f>
        <v>&lt;3,8</v>
      </c>
      <c r="N8" s="67" t="str">
        <f>N20</f>
        <v>&lt;3,8</v>
      </c>
      <c r="O8" s="67" t="str">
        <f>O20</f>
        <v>&lt;3,8</v>
      </c>
      <c r="P8" s="67" t="str">
        <f t="shared" ref="P8" si="0">P20</f>
        <v>&lt;12</v>
      </c>
      <c r="Q8" s="67" t="str">
        <f>Q20</f>
        <v>&lt;3,8</v>
      </c>
      <c r="R8" s="67" t="str">
        <f>R20</f>
        <v>&lt;3,8</v>
      </c>
      <c r="S8" s="67" t="str">
        <f>S20</f>
        <v>&lt;3,8</v>
      </c>
    </row>
    <row r="9" spans="1:19">
      <c r="B9" s="65" t="s">
        <v>32</v>
      </c>
      <c r="C9" s="66" t="s">
        <v>5</v>
      </c>
      <c r="D9" s="67" t="s">
        <v>16</v>
      </c>
      <c r="E9" s="68" t="s">
        <v>16</v>
      </c>
      <c r="F9" s="67" t="s">
        <v>16</v>
      </c>
      <c r="G9" s="67" t="s">
        <v>16</v>
      </c>
      <c r="H9" s="67" t="s">
        <v>16</v>
      </c>
      <c r="I9" s="67" t="s">
        <v>16</v>
      </c>
      <c r="J9" s="67" t="s">
        <v>16</v>
      </c>
      <c r="K9" s="69">
        <v>88</v>
      </c>
      <c r="L9" s="67" t="s">
        <v>16</v>
      </c>
      <c r="M9" s="67" t="s">
        <v>16</v>
      </c>
      <c r="N9" s="67" t="s">
        <v>16</v>
      </c>
      <c r="O9" s="67" t="s">
        <v>16</v>
      </c>
      <c r="P9" s="67" t="s">
        <v>103</v>
      </c>
      <c r="Q9" s="68" t="s">
        <v>16</v>
      </c>
      <c r="R9" s="68" t="s">
        <v>16</v>
      </c>
      <c r="S9" s="68" t="s">
        <v>16</v>
      </c>
    </row>
    <row r="10" spans="1:19">
      <c r="B10" s="70" t="s">
        <v>35</v>
      </c>
      <c r="C10" s="66" t="s">
        <v>5</v>
      </c>
      <c r="D10" s="67" t="s">
        <v>11</v>
      </c>
      <c r="E10" s="68" t="s">
        <v>11</v>
      </c>
      <c r="F10" s="67" t="s">
        <v>11</v>
      </c>
      <c r="G10" s="67" t="s">
        <v>11</v>
      </c>
      <c r="H10" s="67" t="s">
        <v>11</v>
      </c>
      <c r="I10" s="67" t="s">
        <v>37</v>
      </c>
      <c r="J10" s="67" t="s">
        <v>38</v>
      </c>
      <c r="K10" s="69">
        <v>58</v>
      </c>
      <c r="L10" s="67" t="s">
        <v>11</v>
      </c>
      <c r="M10" s="67" t="s">
        <v>37</v>
      </c>
      <c r="N10" s="67" t="s">
        <v>11</v>
      </c>
      <c r="O10" s="67" t="s">
        <v>11</v>
      </c>
      <c r="P10" s="67" t="s">
        <v>43</v>
      </c>
      <c r="Q10" s="68" t="s">
        <v>11</v>
      </c>
      <c r="R10" s="68" t="s">
        <v>11</v>
      </c>
      <c r="S10" s="68" t="s">
        <v>11</v>
      </c>
    </row>
    <row r="11" spans="1:19">
      <c r="B11" s="71" t="s">
        <v>36</v>
      </c>
      <c r="C11" s="72" t="s">
        <v>5</v>
      </c>
      <c r="D11" s="67" t="s">
        <v>53</v>
      </c>
      <c r="E11" s="68" t="s">
        <v>56</v>
      </c>
      <c r="F11" s="67" t="s">
        <v>57</v>
      </c>
      <c r="G11" s="67" t="s">
        <v>53</v>
      </c>
      <c r="H11" s="67" t="s">
        <v>160</v>
      </c>
      <c r="I11" s="67" t="s">
        <v>56</v>
      </c>
      <c r="J11" s="67" t="s">
        <v>58</v>
      </c>
      <c r="K11" s="69">
        <v>24</v>
      </c>
      <c r="L11" s="67" t="s">
        <v>160</v>
      </c>
      <c r="M11" s="67" t="s">
        <v>56</v>
      </c>
      <c r="N11" s="67" t="s">
        <v>53</v>
      </c>
      <c r="O11" s="67" t="s">
        <v>53</v>
      </c>
      <c r="P11" s="69">
        <v>6.5</v>
      </c>
      <c r="Q11" s="68" t="s">
        <v>160</v>
      </c>
      <c r="R11" s="68" t="s">
        <v>160</v>
      </c>
      <c r="S11" s="68" t="s">
        <v>160</v>
      </c>
    </row>
    <row r="12" spans="1:19">
      <c r="B12" s="65" t="s">
        <v>40</v>
      </c>
      <c r="C12" s="66" t="s">
        <v>5</v>
      </c>
      <c r="D12" s="67" t="s">
        <v>22</v>
      </c>
      <c r="E12" s="68" t="s">
        <v>22</v>
      </c>
      <c r="F12" s="67" t="s">
        <v>46</v>
      </c>
      <c r="G12" s="67" t="s">
        <v>22</v>
      </c>
      <c r="H12" s="67" t="s">
        <v>22</v>
      </c>
      <c r="I12" s="67" t="s">
        <v>22</v>
      </c>
      <c r="J12" s="67" t="s">
        <v>22</v>
      </c>
      <c r="K12" s="69">
        <v>32</v>
      </c>
      <c r="L12" s="67" t="s">
        <v>22</v>
      </c>
      <c r="M12" s="67" t="s">
        <v>22</v>
      </c>
      <c r="N12" s="67" t="s">
        <v>22</v>
      </c>
      <c r="O12" s="67" t="s">
        <v>22</v>
      </c>
      <c r="P12" s="67" t="s">
        <v>117</v>
      </c>
      <c r="Q12" s="68" t="s">
        <v>22</v>
      </c>
      <c r="R12" s="68" t="s">
        <v>22</v>
      </c>
      <c r="S12" s="68" t="s">
        <v>22</v>
      </c>
    </row>
    <row r="13" spans="1:19">
      <c r="B13" s="65" t="s">
        <v>47</v>
      </c>
      <c r="C13" s="66" t="s">
        <v>5</v>
      </c>
      <c r="D13" s="67" t="s">
        <v>7</v>
      </c>
      <c r="E13" s="68" t="s">
        <v>7</v>
      </c>
      <c r="F13" s="67" t="s">
        <v>7</v>
      </c>
      <c r="G13" s="67" t="s">
        <v>7</v>
      </c>
      <c r="H13" s="67" t="s">
        <v>7</v>
      </c>
      <c r="I13" s="67" t="s">
        <v>7</v>
      </c>
      <c r="J13" s="67" t="s">
        <v>7</v>
      </c>
      <c r="K13" s="69">
        <v>93</v>
      </c>
      <c r="L13" s="67" t="s">
        <v>7</v>
      </c>
      <c r="M13" s="67" t="s">
        <v>7</v>
      </c>
      <c r="N13" s="69">
        <v>1.7</v>
      </c>
      <c r="O13" s="69">
        <v>1.5</v>
      </c>
      <c r="P13" s="67" t="s">
        <v>161</v>
      </c>
      <c r="Q13" s="68" t="s">
        <v>7</v>
      </c>
      <c r="R13" s="68" t="s">
        <v>7</v>
      </c>
      <c r="S13" s="68" t="s">
        <v>7</v>
      </c>
    </row>
    <row r="14" spans="1:19">
      <c r="B14" s="65" t="s">
        <v>49</v>
      </c>
      <c r="C14" s="66" t="s">
        <v>5</v>
      </c>
      <c r="D14" s="67" t="s">
        <v>68</v>
      </c>
      <c r="E14" s="67" t="s">
        <v>68</v>
      </c>
      <c r="F14" s="67" t="s">
        <v>79</v>
      </c>
      <c r="G14" s="67" t="s">
        <v>79</v>
      </c>
      <c r="H14" s="67" t="s">
        <v>79</v>
      </c>
      <c r="I14" s="67" t="s">
        <v>68</v>
      </c>
      <c r="J14" s="67" t="s">
        <v>68</v>
      </c>
      <c r="K14" s="69">
        <v>36</v>
      </c>
      <c r="L14" s="67" t="s">
        <v>79</v>
      </c>
      <c r="M14" s="67" t="s">
        <v>68</v>
      </c>
      <c r="N14" s="67" t="s">
        <v>79</v>
      </c>
      <c r="O14" s="67" t="s">
        <v>79</v>
      </c>
      <c r="P14" s="67" t="s">
        <v>162</v>
      </c>
      <c r="Q14" s="68" t="s">
        <v>79</v>
      </c>
      <c r="R14" s="67" t="s">
        <v>79</v>
      </c>
      <c r="S14" s="67" t="s">
        <v>79</v>
      </c>
    </row>
    <row r="15" spans="1:19">
      <c r="B15" s="65" t="s">
        <v>50</v>
      </c>
      <c r="C15" s="66" t="s">
        <v>5</v>
      </c>
      <c r="D15" s="67" t="s">
        <v>7</v>
      </c>
      <c r="E15" s="68" t="s">
        <v>7</v>
      </c>
      <c r="F15" s="67" t="s">
        <v>7</v>
      </c>
      <c r="G15" s="67" t="s">
        <v>7</v>
      </c>
      <c r="H15" s="67" t="s">
        <v>7</v>
      </c>
      <c r="I15" s="67" t="s">
        <v>12</v>
      </c>
      <c r="J15" s="67" t="s">
        <v>12</v>
      </c>
      <c r="K15" s="69">
        <v>9.1</v>
      </c>
      <c r="L15" s="67" t="s">
        <v>7</v>
      </c>
      <c r="M15" s="67" t="s">
        <v>12</v>
      </c>
      <c r="N15" s="69">
        <v>1.5</v>
      </c>
      <c r="O15" s="69">
        <v>1.4</v>
      </c>
      <c r="P15" s="67" t="s">
        <v>163</v>
      </c>
      <c r="Q15" s="68" t="s">
        <v>7</v>
      </c>
      <c r="R15" s="68" t="s">
        <v>7</v>
      </c>
      <c r="S15" s="68" t="s">
        <v>7</v>
      </c>
    </row>
    <row r="16" spans="1:19">
      <c r="B16" s="65" t="s">
        <v>51</v>
      </c>
      <c r="C16" s="66" t="s">
        <v>5</v>
      </c>
      <c r="D16" s="67" t="s">
        <v>12</v>
      </c>
      <c r="E16" s="68" t="s">
        <v>12</v>
      </c>
      <c r="F16" s="67" t="s">
        <v>7</v>
      </c>
      <c r="G16" s="67" t="s">
        <v>12</v>
      </c>
      <c r="H16" s="67" t="s">
        <v>12</v>
      </c>
      <c r="I16" s="67" t="s">
        <v>12</v>
      </c>
      <c r="J16" s="67" t="s">
        <v>12</v>
      </c>
      <c r="K16" s="69">
        <v>18</v>
      </c>
      <c r="L16" s="67" t="s">
        <v>12</v>
      </c>
      <c r="M16" s="67" t="s">
        <v>12</v>
      </c>
      <c r="N16" s="69">
        <v>1.5</v>
      </c>
      <c r="O16" s="69">
        <v>1.4</v>
      </c>
      <c r="P16" s="67" t="s">
        <v>80</v>
      </c>
      <c r="Q16" s="68" t="s">
        <v>12</v>
      </c>
      <c r="R16" s="68" t="s">
        <v>12</v>
      </c>
      <c r="S16" s="68" t="s">
        <v>12</v>
      </c>
    </row>
    <row r="17" spans="2:19">
      <c r="B17" s="65" t="s">
        <v>59</v>
      </c>
      <c r="C17" s="66" t="s">
        <v>5</v>
      </c>
      <c r="D17" s="67" t="s">
        <v>164</v>
      </c>
      <c r="E17" s="68" t="s">
        <v>165</v>
      </c>
      <c r="F17" s="67" t="s">
        <v>164</v>
      </c>
      <c r="G17" s="67" t="s">
        <v>164</v>
      </c>
      <c r="H17" s="67" t="s">
        <v>164</v>
      </c>
      <c r="I17" s="67" t="s">
        <v>165</v>
      </c>
      <c r="J17" s="67" t="s">
        <v>165</v>
      </c>
      <c r="K17" s="68" t="s">
        <v>37</v>
      </c>
      <c r="L17" s="67" t="s">
        <v>164</v>
      </c>
      <c r="M17" s="67" t="s">
        <v>165</v>
      </c>
      <c r="N17" s="67" t="s">
        <v>164</v>
      </c>
      <c r="O17" s="67" t="s">
        <v>164</v>
      </c>
      <c r="P17" s="67" t="s">
        <v>11</v>
      </c>
      <c r="Q17" s="68" t="s">
        <v>164</v>
      </c>
      <c r="R17" s="68" t="s">
        <v>164</v>
      </c>
      <c r="S17" s="68" t="s">
        <v>164</v>
      </c>
    </row>
    <row r="18" spans="2:19">
      <c r="B18" s="65" t="s">
        <v>60</v>
      </c>
      <c r="C18" s="66" t="s">
        <v>5</v>
      </c>
      <c r="D18" s="67" t="s">
        <v>10</v>
      </c>
      <c r="E18" s="68" t="s">
        <v>11</v>
      </c>
      <c r="F18" s="67" t="s">
        <v>10</v>
      </c>
      <c r="G18" s="67" t="s">
        <v>10</v>
      </c>
      <c r="H18" s="67" t="s">
        <v>10</v>
      </c>
      <c r="I18" s="67" t="s">
        <v>11</v>
      </c>
      <c r="J18" s="67" t="s">
        <v>11</v>
      </c>
      <c r="K18" s="69">
        <v>11</v>
      </c>
      <c r="L18" s="67" t="s">
        <v>10</v>
      </c>
      <c r="M18" s="67" t="s">
        <v>11</v>
      </c>
      <c r="N18" s="67" t="s">
        <v>10</v>
      </c>
      <c r="O18" s="67" t="s">
        <v>10</v>
      </c>
      <c r="P18" s="67" t="s">
        <v>65</v>
      </c>
      <c r="Q18" s="68" t="s">
        <v>10</v>
      </c>
      <c r="R18" s="68" t="s">
        <v>10</v>
      </c>
      <c r="S18" s="68" t="s">
        <v>10</v>
      </c>
    </row>
    <row r="19" spans="2:19">
      <c r="B19" s="65" t="s">
        <v>61</v>
      </c>
      <c r="C19" s="66" t="s">
        <v>5</v>
      </c>
      <c r="D19" s="67" t="s">
        <v>6</v>
      </c>
      <c r="E19" s="68" t="s">
        <v>6</v>
      </c>
      <c r="F19" s="67" t="s">
        <v>6</v>
      </c>
      <c r="G19" s="67" t="s">
        <v>6</v>
      </c>
      <c r="H19" s="67" t="s">
        <v>6</v>
      </c>
      <c r="I19" s="67" t="s">
        <v>6</v>
      </c>
      <c r="J19" s="67" t="s">
        <v>6</v>
      </c>
      <c r="K19" s="69">
        <v>24</v>
      </c>
      <c r="L19" s="67" t="s">
        <v>6</v>
      </c>
      <c r="M19" s="67" t="s">
        <v>6</v>
      </c>
      <c r="N19" s="67" t="s">
        <v>6</v>
      </c>
      <c r="O19" s="67" t="s">
        <v>6</v>
      </c>
      <c r="P19" s="67" t="s">
        <v>25</v>
      </c>
      <c r="Q19" s="68" t="s">
        <v>6</v>
      </c>
      <c r="R19" s="68" t="s">
        <v>6</v>
      </c>
      <c r="S19" s="68" t="s">
        <v>6</v>
      </c>
    </row>
    <row r="20" spans="2:19">
      <c r="B20" s="65" t="s">
        <v>62</v>
      </c>
      <c r="C20" s="66" t="s">
        <v>5</v>
      </c>
      <c r="D20" s="67" t="s">
        <v>79</v>
      </c>
      <c r="E20" s="67" t="s">
        <v>79</v>
      </c>
      <c r="F20" s="67" t="s">
        <v>144</v>
      </c>
      <c r="G20" s="67" t="s">
        <v>79</v>
      </c>
      <c r="H20" s="67" t="s">
        <v>79</v>
      </c>
      <c r="I20" s="67" t="s">
        <v>79</v>
      </c>
      <c r="J20" s="67" t="s">
        <v>68</v>
      </c>
      <c r="K20" s="69">
        <v>33</v>
      </c>
      <c r="L20" s="67" t="s">
        <v>79</v>
      </c>
      <c r="M20" s="67" t="s">
        <v>79</v>
      </c>
      <c r="N20" s="67" t="s">
        <v>79</v>
      </c>
      <c r="O20" s="67" t="s">
        <v>79</v>
      </c>
      <c r="P20" s="67" t="s">
        <v>162</v>
      </c>
      <c r="Q20" s="68" t="s">
        <v>79</v>
      </c>
      <c r="R20" s="67" t="s">
        <v>79</v>
      </c>
      <c r="S20" s="67" t="s">
        <v>79</v>
      </c>
    </row>
    <row r="21" spans="2:19">
      <c r="B21" s="65" t="s">
        <v>63</v>
      </c>
      <c r="C21" s="66" t="s">
        <v>5</v>
      </c>
      <c r="D21" s="67" t="s">
        <v>22</v>
      </c>
      <c r="E21" s="68" t="s">
        <v>22</v>
      </c>
      <c r="F21" s="67" t="s">
        <v>46</v>
      </c>
      <c r="G21" s="67" t="s">
        <v>22</v>
      </c>
      <c r="H21" s="67" t="s">
        <v>46</v>
      </c>
      <c r="I21" s="67" t="s">
        <v>22</v>
      </c>
      <c r="J21" s="67" t="s">
        <v>22</v>
      </c>
      <c r="K21" s="68" t="s">
        <v>114</v>
      </c>
      <c r="L21" s="67" t="s">
        <v>46</v>
      </c>
      <c r="M21" s="67" t="s">
        <v>22</v>
      </c>
      <c r="N21" s="67" t="s">
        <v>46</v>
      </c>
      <c r="O21" s="67" t="s">
        <v>46</v>
      </c>
      <c r="P21" s="67" t="s">
        <v>166</v>
      </c>
      <c r="Q21" s="68" t="s">
        <v>46</v>
      </c>
      <c r="R21" s="68" t="s">
        <v>46</v>
      </c>
      <c r="S21" s="68" t="s">
        <v>46</v>
      </c>
    </row>
    <row r="22" spans="2:19">
      <c r="B22" s="65" t="s">
        <v>64</v>
      </c>
      <c r="C22" s="66" t="s">
        <v>5</v>
      </c>
      <c r="D22" s="67" t="s">
        <v>33</v>
      </c>
      <c r="E22" s="68" t="s">
        <v>33</v>
      </c>
      <c r="F22" s="67" t="s">
        <v>33</v>
      </c>
      <c r="G22" s="67" t="s">
        <v>33</v>
      </c>
      <c r="H22" s="67" t="s">
        <v>33</v>
      </c>
      <c r="I22" s="67" t="s">
        <v>33</v>
      </c>
      <c r="J22" s="67" t="s">
        <v>33</v>
      </c>
      <c r="K22" s="69">
        <v>8.9</v>
      </c>
      <c r="L22" s="67" t="s">
        <v>33</v>
      </c>
      <c r="M22" s="67" t="s">
        <v>33</v>
      </c>
      <c r="N22" s="67" t="s">
        <v>33</v>
      </c>
      <c r="O22" s="67" t="s">
        <v>33</v>
      </c>
      <c r="P22" s="67" t="s">
        <v>167</v>
      </c>
      <c r="Q22" s="68" t="s">
        <v>33</v>
      </c>
      <c r="R22" s="68" t="s">
        <v>33</v>
      </c>
      <c r="S22" s="68" t="s">
        <v>33</v>
      </c>
    </row>
    <row r="23" spans="2:19">
      <c r="B23" s="73" t="s">
        <v>69</v>
      </c>
      <c r="C23" s="74" t="s">
        <v>5</v>
      </c>
      <c r="D23" s="75" t="s">
        <v>168</v>
      </c>
      <c r="E23" s="76" t="s">
        <v>168</v>
      </c>
      <c r="F23" s="75" t="s">
        <v>169</v>
      </c>
      <c r="G23" s="75" t="s">
        <v>171</v>
      </c>
      <c r="H23" s="75" t="s">
        <v>169</v>
      </c>
      <c r="I23" s="75" t="s">
        <v>168</v>
      </c>
      <c r="J23" s="75" t="s">
        <v>170</v>
      </c>
      <c r="K23" s="77">
        <v>10</v>
      </c>
      <c r="L23" s="75" t="s">
        <v>171</v>
      </c>
      <c r="M23" s="75" t="s">
        <v>168</v>
      </c>
      <c r="N23" s="75" t="s">
        <v>171</v>
      </c>
      <c r="O23" s="75" t="s">
        <v>171</v>
      </c>
      <c r="P23" s="75" t="s">
        <v>19</v>
      </c>
      <c r="Q23" s="76" t="s">
        <v>171</v>
      </c>
      <c r="R23" s="76" t="s">
        <v>169</v>
      </c>
      <c r="S23" s="76" t="s">
        <v>171</v>
      </c>
    </row>
    <row r="24" spans="2:19" s="15" customFormat="1">
      <c r="B24" s="79" t="s">
        <v>70</v>
      </c>
      <c r="C24" s="80" t="s">
        <v>5</v>
      </c>
      <c r="D24" s="81" t="s">
        <v>29</v>
      </c>
      <c r="E24" s="81" t="s">
        <v>29</v>
      </c>
      <c r="F24" s="81">
        <v>10.4</v>
      </c>
      <c r="G24" s="81" t="s">
        <v>29</v>
      </c>
      <c r="H24" s="81" t="s">
        <v>29</v>
      </c>
      <c r="I24" s="81" t="s">
        <v>29</v>
      </c>
      <c r="J24" s="81" t="s">
        <v>29</v>
      </c>
      <c r="K24" s="81">
        <v>346.5</v>
      </c>
      <c r="L24" s="81" t="s">
        <v>29</v>
      </c>
      <c r="M24" s="81" t="s">
        <v>29</v>
      </c>
      <c r="N24" s="81">
        <v>70.2</v>
      </c>
      <c r="O24" s="81">
        <v>58.8</v>
      </c>
      <c r="P24" s="81" t="s">
        <v>29</v>
      </c>
      <c r="Q24" s="81" t="s">
        <v>29</v>
      </c>
      <c r="R24" s="81" t="s">
        <v>29</v>
      </c>
      <c r="S24" s="81" t="s">
        <v>29</v>
      </c>
    </row>
    <row r="25" spans="2:19" s="16" customFormat="1">
      <c r="B25" s="79" t="s">
        <v>71</v>
      </c>
      <c r="C25" s="80" t="s">
        <v>5</v>
      </c>
      <c r="D25" s="81" t="s">
        <v>29</v>
      </c>
      <c r="E25" s="81" t="s">
        <v>29</v>
      </c>
      <c r="F25" s="81" t="s">
        <v>29</v>
      </c>
      <c r="G25" s="81" t="s">
        <v>29</v>
      </c>
      <c r="H25" s="81" t="s">
        <v>29</v>
      </c>
      <c r="I25" s="81" t="s">
        <v>29</v>
      </c>
      <c r="J25" s="81" t="s">
        <v>29</v>
      </c>
      <c r="K25" s="81">
        <v>304.89999999999998</v>
      </c>
      <c r="L25" s="81" t="s">
        <v>29</v>
      </c>
      <c r="M25" s="81" t="s">
        <v>29</v>
      </c>
      <c r="N25" s="81" t="s">
        <v>29</v>
      </c>
      <c r="O25" s="81" t="s">
        <v>29</v>
      </c>
      <c r="P25" s="81">
        <v>23.6</v>
      </c>
      <c r="Q25" s="81" t="s">
        <v>29</v>
      </c>
      <c r="R25" s="81" t="s">
        <v>29</v>
      </c>
      <c r="S25" s="81" t="s">
        <v>29</v>
      </c>
    </row>
    <row r="26" spans="2:19" s="15" customFormat="1">
      <c r="B26" s="82" t="s">
        <v>72</v>
      </c>
      <c r="C26" s="83" t="s">
        <v>5</v>
      </c>
      <c r="D26" s="81" t="s">
        <v>29</v>
      </c>
      <c r="E26" s="81" t="s">
        <v>29</v>
      </c>
      <c r="F26" s="81" t="s">
        <v>29</v>
      </c>
      <c r="G26" s="81" t="s">
        <v>29</v>
      </c>
      <c r="H26" s="81" t="s">
        <v>29</v>
      </c>
      <c r="I26" s="81" t="s">
        <v>29</v>
      </c>
      <c r="J26" s="81" t="s">
        <v>29</v>
      </c>
      <c r="K26" s="81">
        <v>144.69999999999999</v>
      </c>
      <c r="L26" s="81" t="s">
        <v>29</v>
      </c>
      <c r="M26" s="81" t="s">
        <v>29</v>
      </c>
      <c r="N26" s="84">
        <v>9</v>
      </c>
      <c r="O26" s="84">
        <v>6</v>
      </c>
      <c r="P26" s="81">
        <v>16.5</v>
      </c>
      <c r="Q26" s="81" t="s">
        <v>29</v>
      </c>
      <c r="R26" s="81" t="s">
        <v>29</v>
      </c>
      <c r="S26" s="81" t="s">
        <v>29</v>
      </c>
    </row>
    <row r="27" spans="2:19" s="15" customFormat="1">
      <c r="B27" s="79" t="s">
        <v>73</v>
      </c>
      <c r="C27" s="80" t="s">
        <v>5</v>
      </c>
      <c r="D27" s="81" t="s">
        <v>29</v>
      </c>
      <c r="E27" s="81" t="s">
        <v>29</v>
      </c>
      <c r="F27" s="81" t="s">
        <v>29</v>
      </c>
      <c r="G27" s="81" t="s">
        <v>29</v>
      </c>
      <c r="H27" s="81" t="s">
        <v>29</v>
      </c>
      <c r="I27" s="81" t="s">
        <v>29</v>
      </c>
      <c r="J27" s="81" t="s">
        <v>29</v>
      </c>
      <c r="K27" s="81">
        <v>695.9</v>
      </c>
      <c r="L27" s="81" t="s">
        <v>29</v>
      </c>
      <c r="M27" s="81" t="s">
        <v>29</v>
      </c>
      <c r="N27" s="81" t="s">
        <v>29</v>
      </c>
      <c r="O27" s="81" t="s">
        <v>29</v>
      </c>
      <c r="P27" s="81">
        <v>153.80000000000001</v>
      </c>
      <c r="Q27" s="81" t="s">
        <v>29</v>
      </c>
      <c r="R27" s="81" t="s">
        <v>29</v>
      </c>
      <c r="S27" s="81" t="s">
        <v>29</v>
      </c>
    </row>
    <row r="28" spans="2:19" s="15" customFormat="1">
      <c r="B28" s="79" t="s">
        <v>74</v>
      </c>
      <c r="C28" s="80" t="s">
        <v>5</v>
      </c>
      <c r="D28" s="81" t="s">
        <v>29</v>
      </c>
      <c r="E28" s="81" t="s">
        <v>29</v>
      </c>
      <c r="F28" s="81" t="s">
        <v>29</v>
      </c>
      <c r="G28" s="81" t="s">
        <v>29</v>
      </c>
      <c r="H28" s="81" t="s">
        <v>29</v>
      </c>
      <c r="I28" s="81" t="s">
        <v>29</v>
      </c>
      <c r="J28" s="81" t="s">
        <v>29</v>
      </c>
      <c r="K28" s="81">
        <v>565.6</v>
      </c>
      <c r="L28" s="81" t="s">
        <v>29</v>
      </c>
      <c r="M28" s="81" t="s">
        <v>29</v>
      </c>
      <c r="N28" s="81" t="s">
        <v>29</v>
      </c>
      <c r="O28" s="81" t="s">
        <v>29</v>
      </c>
      <c r="P28" s="81">
        <v>177.3</v>
      </c>
      <c r="Q28" s="81" t="s">
        <v>29</v>
      </c>
      <c r="R28" s="81" t="s">
        <v>29</v>
      </c>
      <c r="S28" s="81" t="s">
        <v>29</v>
      </c>
    </row>
    <row r="29" spans="2:19">
      <c r="B29" s="82" t="s">
        <v>75</v>
      </c>
      <c r="C29" s="83" t="s">
        <v>5</v>
      </c>
      <c r="D29" s="81" t="s">
        <v>29</v>
      </c>
      <c r="E29" s="81" t="s">
        <v>29</v>
      </c>
      <c r="F29" s="81" t="s">
        <v>29</v>
      </c>
      <c r="G29" s="81" t="s">
        <v>29</v>
      </c>
      <c r="H29" s="81" t="s">
        <v>29</v>
      </c>
      <c r="I29" s="81" t="s">
        <v>29</v>
      </c>
      <c r="J29" s="81" t="s">
        <v>29</v>
      </c>
      <c r="K29" s="81">
        <v>148.69999999999999</v>
      </c>
      <c r="L29" s="81" t="s">
        <v>29</v>
      </c>
      <c r="M29" s="81" t="s">
        <v>29</v>
      </c>
      <c r="N29" s="81" t="s">
        <v>29</v>
      </c>
      <c r="O29" s="81" t="s">
        <v>29</v>
      </c>
      <c r="P29" s="81">
        <v>59.3</v>
      </c>
      <c r="Q29" s="81" t="s">
        <v>29</v>
      </c>
      <c r="R29" s="81" t="s">
        <v>29</v>
      </c>
      <c r="S29" s="81" t="s">
        <v>29</v>
      </c>
    </row>
    <row r="30" spans="2:19" s="16" customFormat="1">
      <c r="B30" s="79" t="s">
        <v>76</v>
      </c>
      <c r="C30" s="80" t="s">
        <v>5</v>
      </c>
      <c r="D30" s="81" t="s">
        <v>29</v>
      </c>
      <c r="E30" s="81" t="s">
        <v>29</v>
      </c>
      <c r="F30" s="81" t="s">
        <v>29</v>
      </c>
      <c r="G30" s="81" t="s">
        <v>29</v>
      </c>
      <c r="H30" s="81" t="s">
        <v>29</v>
      </c>
      <c r="I30" s="81" t="s">
        <v>29</v>
      </c>
      <c r="J30" s="81" t="s">
        <v>29</v>
      </c>
      <c r="K30" s="81">
        <v>264.7</v>
      </c>
      <c r="L30" s="81" t="s">
        <v>29</v>
      </c>
      <c r="M30" s="81" t="s">
        <v>29</v>
      </c>
      <c r="N30" s="81" t="s">
        <v>29</v>
      </c>
      <c r="O30" s="81" t="s">
        <v>29</v>
      </c>
      <c r="P30" s="81">
        <v>118.9</v>
      </c>
      <c r="Q30" s="81" t="s">
        <v>29</v>
      </c>
      <c r="R30" s="81" t="s">
        <v>29</v>
      </c>
      <c r="S30" s="81" t="s">
        <v>29</v>
      </c>
    </row>
    <row r="31" spans="2:19" s="15" customFormat="1">
      <c r="B31" s="79" t="s">
        <v>77</v>
      </c>
      <c r="C31" s="80" t="s">
        <v>5</v>
      </c>
      <c r="D31" s="81" t="s">
        <v>29</v>
      </c>
      <c r="E31" s="81" t="s">
        <v>29</v>
      </c>
      <c r="F31" s="81" t="s">
        <v>29</v>
      </c>
      <c r="G31" s="81" t="s">
        <v>29</v>
      </c>
      <c r="H31" s="81" t="s">
        <v>29</v>
      </c>
      <c r="I31" s="81" t="s">
        <v>29</v>
      </c>
      <c r="J31" s="81" t="s">
        <v>29</v>
      </c>
      <c r="K31" s="81">
        <v>98.2</v>
      </c>
      <c r="L31" s="81" t="s">
        <v>29</v>
      </c>
      <c r="M31" s="81" t="s">
        <v>29</v>
      </c>
      <c r="N31" s="81" t="s">
        <v>29</v>
      </c>
      <c r="O31" s="81" t="s">
        <v>29</v>
      </c>
      <c r="P31" s="81">
        <v>48.2</v>
      </c>
      <c r="Q31" s="81" t="s">
        <v>29</v>
      </c>
      <c r="R31" s="81" t="s">
        <v>29</v>
      </c>
      <c r="S31" s="81" t="s">
        <v>29</v>
      </c>
    </row>
    <row r="32" spans="2:19" s="15" customFormat="1">
      <c r="B32" s="88" t="s">
        <v>78</v>
      </c>
      <c r="C32" s="89" t="s">
        <v>5</v>
      </c>
      <c r="D32" s="87" t="s">
        <v>17</v>
      </c>
      <c r="E32" s="91" t="s">
        <v>17</v>
      </c>
      <c r="F32" s="87" t="s">
        <v>17</v>
      </c>
      <c r="G32" s="87" t="s">
        <v>17</v>
      </c>
      <c r="H32" s="87" t="s">
        <v>17</v>
      </c>
      <c r="I32" s="87" t="s">
        <v>17</v>
      </c>
      <c r="J32" s="87" t="s">
        <v>17</v>
      </c>
      <c r="K32" s="90">
        <v>33</v>
      </c>
      <c r="L32" s="87" t="s">
        <v>17</v>
      </c>
      <c r="M32" s="87" t="s">
        <v>17</v>
      </c>
      <c r="N32" s="87" t="s">
        <v>17</v>
      </c>
      <c r="O32" s="87" t="s">
        <v>17</v>
      </c>
      <c r="P32" s="90">
        <v>13</v>
      </c>
      <c r="Q32" s="91" t="s">
        <v>17</v>
      </c>
      <c r="R32" s="91" t="s">
        <v>17</v>
      </c>
      <c r="S32" s="91" t="s">
        <v>17</v>
      </c>
    </row>
    <row r="33" spans="2:19" s="15" customFormat="1">
      <c r="B33" s="88" t="s">
        <v>81</v>
      </c>
      <c r="C33" s="89" t="s">
        <v>5</v>
      </c>
      <c r="D33" s="87" t="s">
        <v>162</v>
      </c>
      <c r="E33" s="87" t="s">
        <v>162</v>
      </c>
      <c r="F33" s="87" t="s">
        <v>172</v>
      </c>
      <c r="G33" s="87" t="s">
        <v>162</v>
      </c>
      <c r="H33" s="87" t="s">
        <v>172</v>
      </c>
      <c r="I33" s="87" t="s">
        <v>162</v>
      </c>
      <c r="J33" s="87" t="s">
        <v>162</v>
      </c>
      <c r="K33" s="87" t="s">
        <v>173</v>
      </c>
      <c r="L33" s="87" t="s">
        <v>172</v>
      </c>
      <c r="M33" s="87" t="s">
        <v>162</v>
      </c>
      <c r="N33" s="87" t="s">
        <v>162</v>
      </c>
      <c r="O33" s="87" t="s">
        <v>162</v>
      </c>
      <c r="P33" s="87" t="s">
        <v>112</v>
      </c>
      <c r="Q33" s="87" t="s">
        <v>162</v>
      </c>
      <c r="R33" s="87" t="s">
        <v>172</v>
      </c>
      <c r="S33" s="87" t="s">
        <v>172</v>
      </c>
    </row>
    <row r="34" spans="2:19" s="15" customFormat="1">
      <c r="B34" s="85" t="s">
        <v>82</v>
      </c>
      <c r="C34" s="86" t="s">
        <v>5</v>
      </c>
      <c r="D34" s="87" t="s">
        <v>174</v>
      </c>
      <c r="E34" s="87" t="s">
        <v>174</v>
      </c>
      <c r="F34" s="87" t="s">
        <v>174</v>
      </c>
      <c r="G34" s="87" t="s">
        <v>174</v>
      </c>
      <c r="H34" s="87" t="s">
        <v>174</v>
      </c>
      <c r="I34" s="87" t="s">
        <v>174</v>
      </c>
      <c r="J34" s="87" t="s">
        <v>174</v>
      </c>
      <c r="K34" s="87">
        <v>4237.4139999999998</v>
      </c>
      <c r="L34" s="87" t="s">
        <v>174</v>
      </c>
      <c r="M34" s="87" t="s">
        <v>174</v>
      </c>
      <c r="N34" s="87" t="s">
        <v>174</v>
      </c>
      <c r="O34" s="87" t="s">
        <v>174</v>
      </c>
      <c r="P34" s="87">
        <v>1701.1489999999999</v>
      </c>
      <c r="Q34" s="87" t="s">
        <v>174</v>
      </c>
      <c r="R34" s="87" t="s">
        <v>174</v>
      </c>
      <c r="S34" s="87" t="s">
        <v>174</v>
      </c>
    </row>
    <row r="35" spans="2:19">
      <c r="B35" s="88" t="s">
        <v>83</v>
      </c>
      <c r="C35" s="89" t="s">
        <v>5</v>
      </c>
      <c r="D35" s="87" t="s">
        <v>79</v>
      </c>
      <c r="E35" s="87" t="s">
        <v>79</v>
      </c>
      <c r="F35" s="87" t="s">
        <v>79</v>
      </c>
      <c r="G35" s="87" t="s">
        <v>79</v>
      </c>
      <c r="H35" s="87" t="s">
        <v>79</v>
      </c>
      <c r="I35" s="87" t="s">
        <v>79</v>
      </c>
      <c r="J35" s="87" t="s">
        <v>79</v>
      </c>
      <c r="K35" s="87">
        <v>302.92599999999999</v>
      </c>
      <c r="L35" s="87" t="s">
        <v>79</v>
      </c>
      <c r="M35" s="87" t="s">
        <v>79</v>
      </c>
      <c r="N35" s="87" t="s">
        <v>79</v>
      </c>
      <c r="O35" s="87" t="s">
        <v>79</v>
      </c>
      <c r="P35" s="87">
        <v>127.95099999999999</v>
      </c>
      <c r="Q35" s="87" t="s">
        <v>79</v>
      </c>
      <c r="R35" s="87" t="s">
        <v>79</v>
      </c>
      <c r="S35" s="87" t="s">
        <v>79</v>
      </c>
    </row>
    <row r="36" spans="2:19" s="15" customFormat="1">
      <c r="B36" s="85" t="s">
        <v>84</v>
      </c>
      <c r="C36" s="86" t="s">
        <v>5</v>
      </c>
      <c r="D36" s="87" t="s">
        <v>100</v>
      </c>
      <c r="E36" s="87" t="s">
        <v>100</v>
      </c>
      <c r="F36" s="87" t="s">
        <v>100</v>
      </c>
      <c r="G36" s="87" t="s">
        <v>100</v>
      </c>
      <c r="H36" s="87" t="s">
        <v>100</v>
      </c>
      <c r="I36" s="87" t="s">
        <v>100</v>
      </c>
      <c r="J36" s="87" t="s">
        <v>100</v>
      </c>
      <c r="K36" s="87">
        <v>276.69799999999998</v>
      </c>
      <c r="L36" s="87" t="s">
        <v>100</v>
      </c>
      <c r="M36" s="87" t="s">
        <v>100</v>
      </c>
      <c r="N36" s="87" t="s">
        <v>100</v>
      </c>
      <c r="O36" s="87" t="s">
        <v>100</v>
      </c>
      <c r="P36" s="87">
        <v>123.58</v>
      </c>
      <c r="Q36" s="87" t="s">
        <v>100</v>
      </c>
      <c r="R36" s="87" t="s">
        <v>100</v>
      </c>
      <c r="S36" s="87" t="s">
        <v>100</v>
      </c>
    </row>
    <row r="37" spans="2:19" s="15" customFormat="1">
      <c r="B37" s="92" t="s">
        <v>85</v>
      </c>
      <c r="C37" s="93" t="s">
        <v>5</v>
      </c>
      <c r="D37" s="94" t="s">
        <v>175</v>
      </c>
      <c r="E37" s="94" t="s">
        <v>175</v>
      </c>
      <c r="F37" s="94" t="s">
        <v>175</v>
      </c>
      <c r="G37" s="94" t="s">
        <v>175</v>
      </c>
      <c r="H37" s="94" t="s">
        <v>175</v>
      </c>
      <c r="I37" s="94" t="s">
        <v>175</v>
      </c>
      <c r="J37" s="94" t="s">
        <v>175</v>
      </c>
      <c r="K37" s="94">
        <v>192.38499999999999</v>
      </c>
      <c r="L37" s="94" t="s">
        <v>175</v>
      </c>
      <c r="M37" s="94" t="s">
        <v>175</v>
      </c>
      <c r="N37" s="94" t="s">
        <v>175</v>
      </c>
      <c r="O37" s="94" t="s">
        <v>175</v>
      </c>
      <c r="P37" s="94">
        <v>48.600999999999999</v>
      </c>
      <c r="Q37" s="94" t="s">
        <v>175</v>
      </c>
      <c r="R37" s="94" t="s">
        <v>175</v>
      </c>
      <c r="S37" s="94" t="s">
        <v>175</v>
      </c>
    </row>
    <row r="38" spans="2:19" s="15" customFormat="1">
      <c r="B38" s="92" t="s">
        <v>87</v>
      </c>
      <c r="C38" s="93" t="s">
        <v>5</v>
      </c>
      <c r="D38" s="94" t="s">
        <v>31</v>
      </c>
      <c r="E38" s="94" t="s">
        <v>31</v>
      </c>
      <c r="F38" s="94" t="s">
        <v>31</v>
      </c>
      <c r="G38" s="94" t="s">
        <v>31</v>
      </c>
      <c r="H38" s="94" t="s">
        <v>31</v>
      </c>
      <c r="I38" s="94" t="s">
        <v>31</v>
      </c>
      <c r="J38" s="94" t="s">
        <v>31</v>
      </c>
      <c r="K38" s="94">
        <v>25.117000000000001</v>
      </c>
      <c r="L38" s="94" t="s">
        <v>31</v>
      </c>
      <c r="M38" s="94" t="s">
        <v>31</v>
      </c>
      <c r="N38" s="95">
        <v>7.6280000000000001</v>
      </c>
      <c r="O38" s="95">
        <v>6.3689999999999998</v>
      </c>
      <c r="P38" s="94">
        <v>14.002000000000001</v>
      </c>
      <c r="Q38" s="94" t="s">
        <v>31</v>
      </c>
      <c r="R38" s="94" t="s">
        <v>31</v>
      </c>
      <c r="S38" s="94" t="s">
        <v>31</v>
      </c>
    </row>
    <row r="39" spans="2:19" s="15" customFormat="1">
      <c r="B39" s="92" t="s">
        <v>88</v>
      </c>
      <c r="C39" s="93" t="s">
        <v>5</v>
      </c>
      <c r="D39" s="94" t="s">
        <v>25</v>
      </c>
      <c r="E39" s="94" t="s">
        <v>25</v>
      </c>
      <c r="F39" s="95">
        <v>7.5090000000000003</v>
      </c>
      <c r="G39" s="95">
        <v>5.0839999999999996</v>
      </c>
      <c r="H39" s="94" t="s">
        <v>25</v>
      </c>
      <c r="I39" s="94" t="s">
        <v>25</v>
      </c>
      <c r="J39" s="94" t="s">
        <v>25</v>
      </c>
      <c r="K39" s="94">
        <v>108.13200000000001</v>
      </c>
      <c r="L39" s="94" t="s">
        <v>25</v>
      </c>
      <c r="M39" s="94" t="s">
        <v>25</v>
      </c>
      <c r="N39" s="95">
        <v>7.774</v>
      </c>
      <c r="O39" s="95">
        <v>6.335</v>
      </c>
      <c r="P39" s="94">
        <v>35.631999999999998</v>
      </c>
      <c r="Q39" s="94" t="s">
        <v>25</v>
      </c>
      <c r="R39" s="94" t="s">
        <v>25</v>
      </c>
      <c r="S39" s="94" t="s">
        <v>25</v>
      </c>
    </row>
    <row r="40" spans="2:19">
      <c r="B40" s="92" t="s">
        <v>89</v>
      </c>
      <c r="C40" s="93" t="s">
        <v>5</v>
      </c>
      <c r="D40" s="94" t="s">
        <v>80</v>
      </c>
      <c r="E40" s="94" t="s">
        <v>80</v>
      </c>
      <c r="F40" s="94" t="s">
        <v>80</v>
      </c>
      <c r="G40" s="94" t="s">
        <v>80</v>
      </c>
      <c r="H40" s="94" t="s">
        <v>80</v>
      </c>
      <c r="I40" s="94" t="s">
        <v>80</v>
      </c>
      <c r="J40" s="94" t="s">
        <v>80</v>
      </c>
      <c r="K40" s="94">
        <v>86.686999999999998</v>
      </c>
      <c r="L40" s="94" t="s">
        <v>80</v>
      </c>
      <c r="M40" s="94" t="s">
        <v>80</v>
      </c>
      <c r="N40" s="95">
        <v>4.1790000000000003</v>
      </c>
      <c r="O40" s="94" t="s">
        <v>80</v>
      </c>
      <c r="P40" s="94">
        <v>33.542999999999999</v>
      </c>
      <c r="Q40" s="94" t="s">
        <v>80</v>
      </c>
      <c r="R40" s="94" t="s">
        <v>80</v>
      </c>
      <c r="S40" s="94" t="s">
        <v>80</v>
      </c>
    </row>
    <row r="41" spans="2:19">
      <c r="B41" s="96" t="s">
        <v>90</v>
      </c>
      <c r="C41" s="97" t="s">
        <v>5</v>
      </c>
      <c r="D41" s="95" t="s">
        <v>65</v>
      </c>
      <c r="E41" s="95" t="s">
        <v>65</v>
      </c>
      <c r="F41" s="95" t="s">
        <v>65</v>
      </c>
      <c r="G41" s="95" t="s">
        <v>65</v>
      </c>
      <c r="H41" s="95" t="s">
        <v>65</v>
      </c>
      <c r="I41" s="95" t="s">
        <v>65</v>
      </c>
      <c r="J41" s="95" t="s">
        <v>65</v>
      </c>
      <c r="K41" s="95">
        <v>7.9610000000000003</v>
      </c>
      <c r="L41" s="95" t="s">
        <v>65</v>
      </c>
      <c r="M41" s="95" t="s">
        <v>65</v>
      </c>
      <c r="N41" s="95" t="s">
        <v>65</v>
      </c>
      <c r="O41" s="95" t="s">
        <v>65</v>
      </c>
      <c r="P41" s="95">
        <v>4.7670000000000003</v>
      </c>
      <c r="Q41" s="94" t="s">
        <v>65</v>
      </c>
      <c r="R41" s="95" t="s">
        <v>65</v>
      </c>
      <c r="S41" s="95" t="s">
        <v>65</v>
      </c>
    </row>
    <row r="42" spans="2:19">
      <c r="B42" s="96" t="s">
        <v>91</v>
      </c>
      <c r="C42" s="97" t="s">
        <v>5</v>
      </c>
      <c r="D42" s="94" t="s">
        <v>67</v>
      </c>
      <c r="E42" s="94" t="s">
        <v>67</v>
      </c>
      <c r="F42" s="94" t="s">
        <v>67</v>
      </c>
      <c r="G42" s="94" t="s">
        <v>67</v>
      </c>
      <c r="H42" s="94" t="s">
        <v>67</v>
      </c>
      <c r="I42" s="94" t="s">
        <v>67</v>
      </c>
      <c r="J42" s="94" t="s">
        <v>67</v>
      </c>
      <c r="K42" s="95">
        <v>4.9880000000000004</v>
      </c>
      <c r="L42" s="94" t="s">
        <v>67</v>
      </c>
      <c r="M42" s="94" t="s">
        <v>67</v>
      </c>
      <c r="N42" s="94" t="s">
        <v>67</v>
      </c>
      <c r="O42" s="94" t="s">
        <v>67</v>
      </c>
      <c r="P42" s="95">
        <v>3.8250000000000002</v>
      </c>
      <c r="Q42" s="94" t="s">
        <v>67</v>
      </c>
      <c r="R42" s="94" t="s">
        <v>67</v>
      </c>
      <c r="S42" s="94" t="s">
        <v>67</v>
      </c>
    </row>
    <row r="43" spans="2:19">
      <c r="B43" s="96" t="s">
        <v>92</v>
      </c>
      <c r="C43" s="97" t="s">
        <v>5</v>
      </c>
      <c r="D43" s="94" t="s">
        <v>41</v>
      </c>
      <c r="E43" s="94" t="s">
        <v>41</v>
      </c>
      <c r="F43" s="94" t="s">
        <v>41</v>
      </c>
      <c r="G43" s="94" t="s">
        <v>41</v>
      </c>
      <c r="H43" s="94" t="s">
        <v>41</v>
      </c>
      <c r="I43" s="94" t="s">
        <v>41</v>
      </c>
      <c r="J43" s="94" t="s">
        <v>41</v>
      </c>
      <c r="K43" s="95">
        <v>3.3879999999999999</v>
      </c>
      <c r="L43" s="94" t="s">
        <v>41</v>
      </c>
      <c r="M43" s="94" t="s">
        <v>41</v>
      </c>
      <c r="N43" s="94" t="s">
        <v>41</v>
      </c>
      <c r="O43" s="94" t="s">
        <v>41</v>
      </c>
      <c r="P43" s="94" t="s">
        <v>41</v>
      </c>
      <c r="Q43" s="94" t="s">
        <v>41</v>
      </c>
      <c r="R43" s="94" t="s">
        <v>41</v>
      </c>
      <c r="S43" s="94" t="s">
        <v>41</v>
      </c>
    </row>
    <row r="44" spans="2:19" s="15" customFormat="1">
      <c r="B44" s="98" t="s">
        <v>93</v>
      </c>
      <c r="C44" s="99" t="s">
        <v>5</v>
      </c>
      <c r="D44" s="100" t="s">
        <v>176</v>
      </c>
      <c r="E44" s="100" t="s">
        <v>176</v>
      </c>
      <c r="F44" s="100" t="s">
        <v>178</v>
      </c>
      <c r="G44" s="100" t="s">
        <v>176</v>
      </c>
      <c r="H44" s="100" t="s">
        <v>176</v>
      </c>
      <c r="I44" s="100" t="s">
        <v>176</v>
      </c>
      <c r="J44" s="100" t="s">
        <v>176</v>
      </c>
      <c r="K44" s="100" t="s">
        <v>179</v>
      </c>
      <c r="L44" s="100" t="s">
        <v>176</v>
      </c>
      <c r="M44" s="100" t="s">
        <v>176</v>
      </c>
      <c r="N44" s="100" t="s">
        <v>176</v>
      </c>
      <c r="O44" s="100" t="s">
        <v>176</v>
      </c>
      <c r="P44" s="100" t="s">
        <v>177</v>
      </c>
      <c r="Q44" s="100" t="s">
        <v>176</v>
      </c>
      <c r="R44" s="100" t="s">
        <v>176</v>
      </c>
      <c r="S44" s="100" t="s">
        <v>176</v>
      </c>
    </row>
    <row r="45" spans="2:19" s="15" customFormat="1">
      <c r="B45" s="98" t="s">
        <v>104</v>
      </c>
      <c r="C45" s="99" t="s">
        <v>5</v>
      </c>
      <c r="D45" s="100" t="s">
        <v>180</v>
      </c>
      <c r="E45" s="100" t="s">
        <v>180</v>
      </c>
      <c r="F45" s="100" t="s">
        <v>182</v>
      </c>
      <c r="G45" s="100" t="s">
        <v>184</v>
      </c>
      <c r="H45" s="100" t="s">
        <v>182</v>
      </c>
      <c r="I45" s="100" t="s">
        <v>180</v>
      </c>
      <c r="J45" s="100" t="s">
        <v>183</v>
      </c>
      <c r="K45" s="100" t="s">
        <v>185</v>
      </c>
      <c r="L45" s="100" t="s">
        <v>184</v>
      </c>
      <c r="M45" s="100" t="s">
        <v>180</v>
      </c>
      <c r="N45" s="100" t="s">
        <v>184</v>
      </c>
      <c r="O45" s="100" t="s">
        <v>184</v>
      </c>
      <c r="P45" s="100" t="s">
        <v>181</v>
      </c>
      <c r="Q45" s="100" t="s">
        <v>184</v>
      </c>
      <c r="R45" s="100" t="s">
        <v>182</v>
      </c>
      <c r="S45" s="100" t="s">
        <v>184</v>
      </c>
    </row>
    <row r="46" spans="2:19" s="15" customFormat="1">
      <c r="B46" s="98" t="s">
        <v>113</v>
      </c>
      <c r="C46" s="99" t="s">
        <v>5</v>
      </c>
      <c r="D46" s="100" t="s">
        <v>22</v>
      </c>
      <c r="E46" s="100" t="s">
        <v>22</v>
      </c>
      <c r="F46" s="100" t="s">
        <v>46</v>
      </c>
      <c r="G46" s="100" t="s">
        <v>22</v>
      </c>
      <c r="H46" s="100" t="s">
        <v>22</v>
      </c>
      <c r="I46" s="100" t="s">
        <v>22</v>
      </c>
      <c r="J46" s="100" t="s">
        <v>22</v>
      </c>
      <c r="K46" s="100" t="s">
        <v>121</v>
      </c>
      <c r="L46" s="100" t="s">
        <v>22</v>
      </c>
      <c r="M46" s="100" t="s">
        <v>22</v>
      </c>
      <c r="N46" s="100" t="s">
        <v>22</v>
      </c>
      <c r="O46" s="100" t="s">
        <v>22</v>
      </c>
      <c r="P46" s="100" t="s">
        <v>117</v>
      </c>
      <c r="Q46" s="100" t="s">
        <v>22</v>
      </c>
      <c r="R46" s="100" t="s">
        <v>22</v>
      </c>
      <c r="S46" s="100" t="s">
        <v>22</v>
      </c>
    </row>
    <row r="47" spans="2:19" s="15" customFormat="1">
      <c r="B47" s="98" t="s">
        <v>125</v>
      </c>
      <c r="C47" s="99" t="s">
        <v>5</v>
      </c>
      <c r="D47" s="100" t="s">
        <v>23</v>
      </c>
      <c r="E47" s="102" t="s">
        <v>23</v>
      </c>
      <c r="F47" s="100" t="s">
        <v>23</v>
      </c>
      <c r="G47" s="100" t="s">
        <v>23</v>
      </c>
      <c r="H47" s="100" t="s">
        <v>23</v>
      </c>
      <c r="I47" s="100" t="s">
        <v>33</v>
      </c>
      <c r="J47" s="100" t="s">
        <v>33</v>
      </c>
      <c r="K47" s="101">
        <v>92</v>
      </c>
      <c r="L47" s="100" t="s">
        <v>23</v>
      </c>
      <c r="M47" s="100" t="s">
        <v>33</v>
      </c>
      <c r="N47" s="100" t="s">
        <v>23</v>
      </c>
      <c r="O47" s="100" t="s">
        <v>23</v>
      </c>
      <c r="P47" s="101">
        <v>32</v>
      </c>
      <c r="Q47" s="102" t="s">
        <v>23</v>
      </c>
      <c r="R47" s="102" t="s">
        <v>23</v>
      </c>
      <c r="S47" s="102" t="s">
        <v>23</v>
      </c>
    </row>
    <row r="48" spans="2:19" s="15" customFormat="1">
      <c r="B48" s="98" t="s">
        <v>126</v>
      </c>
      <c r="C48" s="99" t="s">
        <v>5</v>
      </c>
      <c r="D48" s="100" t="s">
        <v>22</v>
      </c>
      <c r="E48" s="100" t="s">
        <v>22</v>
      </c>
      <c r="F48" s="100" t="s">
        <v>22</v>
      </c>
      <c r="G48" s="100" t="s">
        <v>22</v>
      </c>
      <c r="H48" s="100" t="s">
        <v>22</v>
      </c>
      <c r="I48" s="100" t="s">
        <v>20</v>
      </c>
      <c r="J48" s="100" t="s">
        <v>20</v>
      </c>
      <c r="K48" s="100" t="s">
        <v>187</v>
      </c>
      <c r="L48" s="100" t="s">
        <v>22</v>
      </c>
      <c r="M48" s="100" t="s">
        <v>20</v>
      </c>
      <c r="N48" s="100" t="s">
        <v>22</v>
      </c>
      <c r="O48" s="100" t="s">
        <v>22</v>
      </c>
      <c r="P48" s="100" t="s">
        <v>186</v>
      </c>
      <c r="Q48" s="100" t="s">
        <v>22</v>
      </c>
      <c r="R48" s="100" t="s">
        <v>22</v>
      </c>
      <c r="S48" s="100" t="s">
        <v>22</v>
      </c>
    </row>
    <row r="49" spans="2:19" s="15" customFormat="1">
      <c r="B49" s="98" t="s">
        <v>127</v>
      </c>
      <c r="C49" s="99" t="s">
        <v>5</v>
      </c>
      <c r="D49" s="100" t="s">
        <v>15</v>
      </c>
      <c r="E49" s="100" t="s">
        <v>15</v>
      </c>
      <c r="F49" s="100" t="s">
        <v>15</v>
      </c>
      <c r="G49" s="100" t="s">
        <v>15</v>
      </c>
      <c r="H49" s="100" t="s">
        <v>15</v>
      </c>
      <c r="I49" s="100" t="s">
        <v>15</v>
      </c>
      <c r="J49" s="100" t="s">
        <v>15</v>
      </c>
      <c r="K49" s="100" t="s">
        <v>96</v>
      </c>
      <c r="L49" s="100" t="s">
        <v>15</v>
      </c>
      <c r="M49" s="100" t="s">
        <v>15</v>
      </c>
      <c r="N49" s="100" t="s">
        <v>15</v>
      </c>
      <c r="O49" s="100" t="s">
        <v>15</v>
      </c>
      <c r="P49" s="100" t="s">
        <v>188</v>
      </c>
      <c r="Q49" s="100" t="s">
        <v>15</v>
      </c>
      <c r="R49" s="100" t="s">
        <v>15</v>
      </c>
      <c r="S49" s="100" t="s">
        <v>15</v>
      </c>
    </row>
    <row r="50" spans="2:19" s="15" customFormat="1">
      <c r="B50" s="98" t="s">
        <v>128</v>
      </c>
      <c r="C50" s="99" t="s">
        <v>5</v>
      </c>
      <c r="D50" s="100" t="s">
        <v>189</v>
      </c>
      <c r="E50" s="100" t="s">
        <v>189</v>
      </c>
      <c r="F50" s="100" t="s">
        <v>190</v>
      </c>
      <c r="G50" s="100" t="s">
        <v>189</v>
      </c>
      <c r="H50" s="100" t="s">
        <v>190</v>
      </c>
      <c r="I50" s="100" t="s">
        <v>189</v>
      </c>
      <c r="J50" s="100" t="s">
        <v>189</v>
      </c>
      <c r="K50" s="101">
        <v>170</v>
      </c>
      <c r="L50" s="100" t="s">
        <v>190</v>
      </c>
      <c r="M50" s="100" t="s">
        <v>189</v>
      </c>
      <c r="N50" s="101">
        <v>5.6</v>
      </c>
      <c r="O50" s="101">
        <v>4.3</v>
      </c>
      <c r="P50" s="101">
        <v>69</v>
      </c>
      <c r="Q50" s="100" t="s">
        <v>190</v>
      </c>
      <c r="R50" s="100" t="s">
        <v>190</v>
      </c>
      <c r="S50" s="100" t="s">
        <v>190</v>
      </c>
    </row>
    <row r="51" spans="2:19" s="15" customFormat="1">
      <c r="B51" s="98" t="s">
        <v>129</v>
      </c>
      <c r="C51" s="99" t="s">
        <v>5</v>
      </c>
      <c r="D51" s="100" t="s">
        <v>145</v>
      </c>
      <c r="E51" s="100" t="s">
        <v>145</v>
      </c>
      <c r="F51" s="100" t="s">
        <v>191</v>
      </c>
      <c r="G51" s="100" t="s">
        <v>146</v>
      </c>
      <c r="H51" s="100" t="s">
        <v>191</v>
      </c>
      <c r="I51" s="100" t="s">
        <v>145</v>
      </c>
      <c r="J51" s="100" t="s">
        <v>145</v>
      </c>
      <c r="K51" s="101">
        <v>9.9</v>
      </c>
      <c r="L51" s="100" t="s">
        <v>146</v>
      </c>
      <c r="M51" s="100" t="s">
        <v>145</v>
      </c>
      <c r="N51" s="101">
        <v>1.1000000000000001</v>
      </c>
      <c r="O51" s="101">
        <v>0.93</v>
      </c>
      <c r="P51" s="102">
        <v>5.9</v>
      </c>
      <c r="Q51" s="100" t="s">
        <v>146</v>
      </c>
      <c r="R51" s="100" t="s">
        <v>191</v>
      </c>
      <c r="S51" s="100" t="s">
        <v>146</v>
      </c>
    </row>
    <row r="52" spans="2:19" s="15" customFormat="1">
      <c r="B52" s="98" t="s">
        <v>130</v>
      </c>
      <c r="C52" s="99" t="s">
        <v>5</v>
      </c>
      <c r="D52" s="102" t="s">
        <v>136</v>
      </c>
      <c r="E52" s="102" t="s">
        <v>136</v>
      </c>
      <c r="F52" s="102" t="s">
        <v>132</v>
      </c>
      <c r="G52" s="102" t="s">
        <v>135</v>
      </c>
      <c r="H52" s="102" t="s">
        <v>132</v>
      </c>
      <c r="I52" s="102" t="s">
        <v>136</v>
      </c>
      <c r="J52" s="102" t="s">
        <v>148</v>
      </c>
      <c r="K52" s="101">
        <v>5.3</v>
      </c>
      <c r="L52" s="102" t="s">
        <v>132</v>
      </c>
      <c r="M52" s="102" t="s">
        <v>136</v>
      </c>
      <c r="N52" s="102" t="s">
        <v>135</v>
      </c>
      <c r="O52" s="102" t="s">
        <v>135</v>
      </c>
      <c r="P52" s="102">
        <v>3.5</v>
      </c>
      <c r="Q52" s="102" t="s">
        <v>135</v>
      </c>
      <c r="R52" s="102" t="s">
        <v>132</v>
      </c>
      <c r="S52" s="102" t="s">
        <v>132</v>
      </c>
    </row>
    <row r="53" spans="2:19" s="15" customFormat="1">
      <c r="B53" s="98" t="s">
        <v>131</v>
      </c>
      <c r="C53" s="99" t="s">
        <v>5</v>
      </c>
      <c r="D53" s="100" t="s">
        <v>192</v>
      </c>
      <c r="E53" s="101" t="s">
        <v>192</v>
      </c>
      <c r="F53" s="100" t="s">
        <v>193</v>
      </c>
      <c r="G53" s="100" t="s">
        <v>193</v>
      </c>
      <c r="H53" s="100" t="s">
        <v>193</v>
      </c>
      <c r="I53" s="100" t="s">
        <v>192</v>
      </c>
      <c r="J53" s="100" t="s">
        <v>192</v>
      </c>
      <c r="K53" s="101">
        <v>166</v>
      </c>
      <c r="L53" s="100" t="s">
        <v>193</v>
      </c>
      <c r="M53" s="100" t="s">
        <v>192</v>
      </c>
      <c r="N53" s="100" t="s">
        <v>193</v>
      </c>
      <c r="O53" s="100" t="s">
        <v>193</v>
      </c>
      <c r="P53" s="101">
        <v>30</v>
      </c>
      <c r="Q53" s="102" t="s">
        <v>193</v>
      </c>
      <c r="R53" s="102" t="s">
        <v>193</v>
      </c>
      <c r="S53" s="101" t="s">
        <v>193</v>
      </c>
    </row>
    <row r="54" spans="2:19" s="15" customFormat="1">
      <c r="B54" s="98" t="s">
        <v>138</v>
      </c>
      <c r="C54" s="99" t="s">
        <v>5</v>
      </c>
      <c r="D54" s="100" t="s">
        <v>194</v>
      </c>
      <c r="E54" s="102" t="s">
        <v>194</v>
      </c>
      <c r="F54" s="100" t="s">
        <v>194</v>
      </c>
      <c r="G54" s="100" t="s">
        <v>194</v>
      </c>
      <c r="H54" s="100" t="s">
        <v>194</v>
      </c>
      <c r="I54" s="100" t="s">
        <v>194</v>
      </c>
      <c r="J54" s="100" t="s">
        <v>194</v>
      </c>
      <c r="K54" s="101">
        <v>134</v>
      </c>
      <c r="L54" s="100" t="s">
        <v>194</v>
      </c>
      <c r="M54" s="100" t="s">
        <v>194</v>
      </c>
      <c r="N54" s="102">
        <v>6</v>
      </c>
      <c r="O54" s="101">
        <v>4.5999999999999996</v>
      </c>
      <c r="P54" s="101">
        <v>44</v>
      </c>
      <c r="Q54" s="102" t="s">
        <v>194</v>
      </c>
      <c r="R54" s="102" t="s">
        <v>194</v>
      </c>
      <c r="S54" s="102" t="s">
        <v>194</v>
      </c>
    </row>
    <row r="55" spans="2:19" s="15" customFormat="1">
      <c r="B55" s="98" t="s">
        <v>139</v>
      </c>
      <c r="C55" s="99" t="s">
        <v>5</v>
      </c>
      <c r="D55" s="100" t="s">
        <v>191</v>
      </c>
      <c r="E55" s="100" t="s">
        <v>191</v>
      </c>
      <c r="F55" s="100" t="s">
        <v>196</v>
      </c>
      <c r="G55" s="100" t="s">
        <v>195</v>
      </c>
      <c r="H55" s="100" t="s">
        <v>195</v>
      </c>
      <c r="I55" s="100" t="s">
        <v>191</v>
      </c>
      <c r="J55" s="100" t="s">
        <v>146</v>
      </c>
      <c r="K55" s="100" t="s">
        <v>34</v>
      </c>
      <c r="L55" s="100" t="s">
        <v>195</v>
      </c>
      <c r="M55" s="100" t="s">
        <v>191</v>
      </c>
      <c r="N55" s="100" t="s">
        <v>195</v>
      </c>
      <c r="O55" s="100" t="s">
        <v>195</v>
      </c>
      <c r="P55" s="100" t="s">
        <v>33</v>
      </c>
      <c r="Q55" s="100" t="s">
        <v>195</v>
      </c>
      <c r="R55" s="100" t="s">
        <v>195</v>
      </c>
      <c r="S55" s="100" t="s">
        <v>195</v>
      </c>
    </row>
    <row r="56" spans="2:19" s="15" customFormat="1">
      <c r="B56" s="98" t="s">
        <v>140</v>
      </c>
      <c r="C56" s="99" t="s">
        <v>5</v>
      </c>
      <c r="D56" s="100" t="s">
        <v>152</v>
      </c>
      <c r="E56" s="101">
        <v>0.78</v>
      </c>
      <c r="F56" s="101">
        <v>0.88</v>
      </c>
      <c r="G56" s="101">
        <v>0.82</v>
      </c>
      <c r="H56" s="100" t="s">
        <v>170</v>
      </c>
      <c r="I56" s="103">
        <v>0.79</v>
      </c>
      <c r="J56" s="100" t="s">
        <v>197</v>
      </c>
      <c r="K56" s="101">
        <v>123</v>
      </c>
      <c r="L56" s="100" t="s">
        <v>170</v>
      </c>
      <c r="M56" s="101">
        <v>0.81</v>
      </c>
      <c r="N56" s="101">
        <v>2.7</v>
      </c>
      <c r="O56" s="102">
        <v>2.1</v>
      </c>
      <c r="P56" s="101">
        <v>38</v>
      </c>
      <c r="Q56" s="100" t="s">
        <v>170</v>
      </c>
      <c r="R56" s="101">
        <v>0.87</v>
      </c>
      <c r="S56" s="100" t="s">
        <v>170</v>
      </c>
    </row>
    <row r="57" spans="2:19" s="15" customFormat="1">
      <c r="B57" s="98" t="s">
        <v>141</v>
      </c>
      <c r="C57" s="99" t="s">
        <v>5</v>
      </c>
      <c r="D57" s="100" t="s">
        <v>195</v>
      </c>
      <c r="E57" s="100" t="s">
        <v>195</v>
      </c>
      <c r="F57" s="100" t="s">
        <v>198</v>
      </c>
      <c r="G57" s="100" t="s">
        <v>195</v>
      </c>
      <c r="H57" s="100" t="s">
        <v>196</v>
      </c>
      <c r="I57" s="100" t="s">
        <v>195</v>
      </c>
      <c r="J57" s="100" t="s">
        <v>191</v>
      </c>
      <c r="K57" s="101">
        <v>16</v>
      </c>
      <c r="L57" s="100" t="s">
        <v>196</v>
      </c>
      <c r="M57" s="100" t="s">
        <v>195</v>
      </c>
      <c r="N57" s="100" t="s">
        <v>196</v>
      </c>
      <c r="O57" s="101">
        <v>1.2</v>
      </c>
      <c r="P57" s="102">
        <v>6</v>
      </c>
      <c r="Q57" s="100" t="s">
        <v>196</v>
      </c>
      <c r="R57" s="100" t="s">
        <v>196</v>
      </c>
      <c r="S57" s="100" t="s">
        <v>196</v>
      </c>
    </row>
    <row r="58" spans="2:19">
      <c r="B58" s="98" t="s">
        <v>142</v>
      </c>
      <c r="C58" s="99" t="s">
        <v>5</v>
      </c>
      <c r="D58" s="100" t="s">
        <v>56</v>
      </c>
      <c r="E58" s="100" t="s">
        <v>56</v>
      </c>
      <c r="F58" s="100" t="s">
        <v>160</v>
      </c>
      <c r="G58" s="100" t="s">
        <v>56</v>
      </c>
      <c r="H58" s="100" t="s">
        <v>53</v>
      </c>
      <c r="I58" s="100" t="s">
        <v>58</v>
      </c>
      <c r="J58" s="100" t="s">
        <v>58</v>
      </c>
      <c r="K58" s="100" t="s">
        <v>22</v>
      </c>
      <c r="L58" s="100" t="s">
        <v>53</v>
      </c>
      <c r="M58" s="100" t="s">
        <v>56</v>
      </c>
      <c r="N58" s="100" t="s">
        <v>53</v>
      </c>
      <c r="O58" s="100" t="s">
        <v>56</v>
      </c>
      <c r="P58" s="100" t="s">
        <v>46</v>
      </c>
      <c r="Q58" s="100" t="s">
        <v>53</v>
      </c>
      <c r="R58" s="100" t="s">
        <v>53</v>
      </c>
      <c r="S58" s="104" t="s">
        <v>53</v>
      </c>
    </row>
    <row r="59" spans="2:19">
      <c r="B59" s="105" t="s">
        <v>143</v>
      </c>
      <c r="C59" s="99" t="s">
        <v>5</v>
      </c>
      <c r="D59" s="100" t="s">
        <v>46</v>
      </c>
      <c r="E59" s="100" t="s">
        <v>46</v>
      </c>
      <c r="F59" s="100" t="s">
        <v>46</v>
      </c>
      <c r="G59" s="100" t="s">
        <v>46</v>
      </c>
      <c r="H59" s="100" t="s">
        <v>46</v>
      </c>
      <c r="I59" s="100" t="s">
        <v>22</v>
      </c>
      <c r="J59" s="100" t="s">
        <v>22</v>
      </c>
      <c r="K59" s="100" t="s">
        <v>186</v>
      </c>
      <c r="L59" s="100" t="s">
        <v>46</v>
      </c>
      <c r="M59" s="100" t="s">
        <v>22</v>
      </c>
      <c r="N59" s="100" t="s">
        <v>46</v>
      </c>
      <c r="O59" s="100" t="s">
        <v>46</v>
      </c>
      <c r="P59" s="100" t="s">
        <v>199</v>
      </c>
      <c r="Q59" s="100" t="s">
        <v>46</v>
      </c>
      <c r="R59" s="100" t="s">
        <v>46</v>
      </c>
      <c r="S59" s="104" t="s">
        <v>46</v>
      </c>
    </row>
    <row r="61" spans="2:19">
      <c r="B61" s="7" t="s">
        <v>153</v>
      </c>
      <c r="E61" s="15"/>
      <c r="K61" s="15"/>
      <c r="R61" s="15"/>
      <c r="S61" s="15"/>
    </row>
    <row r="62" spans="2:19">
      <c r="E62" s="15"/>
      <c r="K62" s="15"/>
      <c r="R62" s="15"/>
      <c r="S62" s="15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J97"/>
  <sheetViews>
    <sheetView workbookViewId="0"/>
  </sheetViews>
  <sheetFormatPr baseColWidth="10" defaultRowHeight="15"/>
  <cols>
    <col min="1" max="1" width="95.7109375" style="11" customWidth="1"/>
    <col min="2" max="2" width="26.5703125" style="11" customWidth="1"/>
    <col min="3" max="3" width="6.140625" style="10" customWidth="1"/>
    <col min="4" max="5" width="6.7109375" style="122" customWidth="1"/>
    <col min="6" max="6" width="6.7109375" style="9" customWidth="1"/>
    <col min="7" max="9" width="6.7109375" style="122" customWidth="1"/>
    <col min="10" max="13" width="6.7109375" style="123" customWidth="1"/>
    <col min="14" max="23" width="6.7109375" style="122" customWidth="1"/>
    <col min="24" max="32" width="6.7109375" style="123" customWidth="1"/>
    <col min="33" max="33" width="6.7109375" style="122" customWidth="1"/>
    <col min="57" max="62" width="11.42578125" style="8"/>
    <col min="63" max="16384" width="11.42578125" style="11"/>
  </cols>
  <sheetData>
    <row r="1" spans="1:33" s="17" customFormat="1">
      <c r="A1" s="109" t="s">
        <v>332</v>
      </c>
      <c r="C1" s="18"/>
      <c r="D1" s="123"/>
      <c r="E1" s="123"/>
      <c r="F1" s="14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</row>
    <row r="2" spans="1:33" s="151" customFormat="1">
      <c r="A2" s="157"/>
      <c r="B2" s="151" t="s">
        <v>0</v>
      </c>
      <c r="D2" s="151" t="s">
        <v>333</v>
      </c>
      <c r="E2" s="151" t="s">
        <v>334</v>
      </c>
      <c r="F2" s="152" t="s">
        <v>335</v>
      </c>
      <c r="G2" s="151" t="s">
        <v>336</v>
      </c>
      <c r="H2" s="151" t="s">
        <v>336</v>
      </c>
      <c r="I2" s="151" t="s">
        <v>336</v>
      </c>
      <c r="J2" s="151" t="s">
        <v>337</v>
      </c>
      <c r="K2" s="151" t="s">
        <v>337</v>
      </c>
      <c r="L2" s="151" t="s">
        <v>337</v>
      </c>
      <c r="M2" s="151">
        <v>1</v>
      </c>
      <c r="N2" s="151">
        <v>1</v>
      </c>
      <c r="O2" s="151">
        <v>1</v>
      </c>
      <c r="P2" s="151">
        <v>2</v>
      </c>
      <c r="Q2" s="151">
        <v>2</v>
      </c>
      <c r="R2" s="151">
        <v>2</v>
      </c>
      <c r="S2" s="151" t="s">
        <v>338</v>
      </c>
      <c r="T2" s="151" t="s">
        <v>338</v>
      </c>
      <c r="U2" s="151" t="s">
        <v>339</v>
      </c>
      <c r="V2" s="151" t="s">
        <v>339</v>
      </c>
      <c r="W2" s="151" t="s">
        <v>339</v>
      </c>
      <c r="X2" s="151" t="s">
        <v>340</v>
      </c>
      <c r="Y2" s="151" t="s">
        <v>340</v>
      </c>
      <c r="Z2" s="151" t="s">
        <v>340</v>
      </c>
      <c r="AA2" s="151">
        <v>3</v>
      </c>
      <c r="AB2" s="151">
        <v>3</v>
      </c>
      <c r="AC2" s="151">
        <v>3</v>
      </c>
      <c r="AD2" s="151">
        <v>4</v>
      </c>
      <c r="AE2" s="151">
        <v>4</v>
      </c>
      <c r="AF2" s="151">
        <v>4</v>
      </c>
      <c r="AG2" s="151" t="s">
        <v>341</v>
      </c>
    </row>
    <row r="3" spans="1:33" s="125" customFormat="1">
      <c r="B3" s="150" t="s">
        <v>154</v>
      </c>
      <c r="C3" s="124"/>
      <c r="D3" s="155" t="s">
        <v>275</v>
      </c>
      <c r="E3" s="155" t="s">
        <v>275</v>
      </c>
      <c r="F3" s="155" t="s">
        <v>275</v>
      </c>
      <c r="G3" s="126" t="s">
        <v>275</v>
      </c>
      <c r="H3" s="126" t="s">
        <v>276</v>
      </c>
      <c r="I3" s="126" t="s">
        <v>277</v>
      </c>
      <c r="J3" s="126" t="s">
        <v>275</v>
      </c>
      <c r="K3" s="126" t="s">
        <v>276</v>
      </c>
      <c r="L3" s="126" t="s">
        <v>277</v>
      </c>
      <c r="M3" s="126" t="s">
        <v>275</v>
      </c>
      <c r="N3" s="126" t="s">
        <v>276</v>
      </c>
      <c r="O3" s="126" t="s">
        <v>277</v>
      </c>
      <c r="P3" s="126" t="s">
        <v>275</v>
      </c>
      <c r="Q3" s="126" t="s">
        <v>276</v>
      </c>
      <c r="R3" s="126" t="s">
        <v>277</v>
      </c>
      <c r="S3" s="126" t="s">
        <v>275</v>
      </c>
      <c r="T3" s="126" t="s">
        <v>276</v>
      </c>
      <c r="U3" s="126" t="s">
        <v>275</v>
      </c>
      <c r="V3" s="126" t="s">
        <v>276</v>
      </c>
      <c r="W3" s="126" t="s">
        <v>277</v>
      </c>
      <c r="X3" s="126" t="s">
        <v>275</v>
      </c>
      <c r="Y3" s="126" t="s">
        <v>276</v>
      </c>
      <c r="Z3" s="126" t="s">
        <v>277</v>
      </c>
      <c r="AA3" s="126" t="s">
        <v>275</v>
      </c>
      <c r="AB3" s="126" t="s">
        <v>276</v>
      </c>
      <c r="AC3" s="126" t="s">
        <v>277</v>
      </c>
      <c r="AD3" s="126" t="s">
        <v>275</v>
      </c>
      <c r="AE3" s="126" t="s">
        <v>276</v>
      </c>
      <c r="AF3" s="126" t="s">
        <v>277</v>
      </c>
      <c r="AG3" s="156" t="s">
        <v>342</v>
      </c>
    </row>
    <row r="4" spans="1:33" s="14" customFormat="1">
      <c r="B4" s="78" t="s">
        <v>4</v>
      </c>
      <c r="C4" s="129" t="s">
        <v>5</v>
      </c>
      <c r="D4" s="25" t="s">
        <v>10</v>
      </c>
      <c r="E4" s="25">
        <v>65.043216947643486</v>
      </c>
      <c r="F4" s="25">
        <v>1774.2</v>
      </c>
      <c r="G4" s="22">
        <v>1.693550797853647</v>
      </c>
      <c r="H4" s="22">
        <v>1.778225727763816</v>
      </c>
      <c r="I4" s="22">
        <v>4.6321535552004036</v>
      </c>
      <c r="J4" s="22">
        <v>6.5</v>
      </c>
      <c r="K4" s="25" t="s">
        <v>293</v>
      </c>
      <c r="L4" s="25" t="s">
        <v>293</v>
      </c>
      <c r="M4" s="25" t="s">
        <v>280</v>
      </c>
      <c r="N4" s="22">
        <v>9.4109682324263861</v>
      </c>
      <c r="O4" s="25">
        <v>22.267228867507956</v>
      </c>
      <c r="P4" s="25">
        <v>1186.0752355425309</v>
      </c>
      <c r="Q4" s="25">
        <v>225.02038172480198</v>
      </c>
      <c r="R4" s="25">
        <v>303.08463843467825</v>
      </c>
      <c r="S4" s="22">
        <v>3.1335038029689573</v>
      </c>
      <c r="T4" s="25">
        <v>22.40414790814696</v>
      </c>
      <c r="U4" s="25" t="s">
        <v>12</v>
      </c>
      <c r="V4" s="22">
        <v>5.5782167745635638</v>
      </c>
      <c r="W4" s="22" t="s">
        <v>12</v>
      </c>
      <c r="X4" s="22">
        <v>3.35</v>
      </c>
      <c r="Y4" s="25" t="s">
        <v>102</v>
      </c>
      <c r="Z4" s="130" t="s">
        <v>12</v>
      </c>
      <c r="AA4" s="25" t="s">
        <v>280</v>
      </c>
      <c r="AB4" s="25">
        <v>27.5</v>
      </c>
      <c r="AC4" s="25">
        <v>14</v>
      </c>
      <c r="AD4" s="25">
        <v>122.5</v>
      </c>
      <c r="AE4" s="25">
        <v>94.5</v>
      </c>
      <c r="AF4" s="25">
        <v>76</v>
      </c>
      <c r="AG4" s="25">
        <v>36.350148620890636</v>
      </c>
    </row>
    <row r="5" spans="1:33" s="14" customFormat="1">
      <c r="B5" s="78" t="s">
        <v>9</v>
      </c>
      <c r="C5" s="129" t="s">
        <v>5</v>
      </c>
      <c r="D5" s="25" t="s">
        <v>56</v>
      </c>
      <c r="E5" s="25">
        <v>41.983310350835879</v>
      </c>
      <c r="F5" s="25">
        <v>1570.7</v>
      </c>
      <c r="G5" s="24">
        <v>0.49777110800539426</v>
      </c>
      <c r="H5" s="24">
        <v>0.5154504627267843</v>
      </c>
      <c r="I5" s="22">
        <v>1.6439363762608574</v>
      </c>
      <c r="J5" s="25" t="s">
        <v>210</v>
      </c>
      <c r="K5" s="25" t="s">
        <v>210</v>
      </c>
      <c r="L5" s="25" t="s">
        <v>210</v>
      </c>
      <c r="M5" s="25" t="s">
        <v>176</v>
      </c>
      <c r="N5" s="22">
        <v>2.3371430292161612</v>
      </c>
      <c r="O5" s="22">
        <v>6.1133875395411446</v>
      </c>
      <c r="P5" s="25">
        <v>3966.4285714285716</v>
      </c>
      <c r="Q5" s="25">
        <v>786.33333333333337</v>
      </c>
      <c r="R5" s="25">
        <v>1009.4664470618145</v>
      </c>
      <c r="S5" s="22">
        <v>2.2948261089512449</v>
      </c>
      <c r="T5" s="25">
        <v>37.410254524330988</v>
      </c>
      <c r="U5" s="22">
        <v>0.9</v>
      </c>
      <c r="V5" s="22">
        <v>1.1720272802380918</v>
      </c>
      <c r="W5" s="22" t="s">
        <v>54</v>
      </c>
      <c r="X5" s="22">
        <v>6.9</v>
      </c>
      <c r="Y5" s="25" t="s">
        <v>102</v>
      </c>
      <c r="Z5" s="130" t="s">
        <v>12</v>
      </c>
      <c r="AA5" s="25">
        <v>18</v>
      </c>
      <c r="AB5" s="25">
        <v>3118.5</v>
      </c>
      <c r="AC5" s="25">
        <v>2051</v>
      </c>
      <c r="AD5" s="25">
        <v>251</v>
      </c>
      <c r="AE5" s="25">
        <v>240.5</v>
      </c>
      <c r="AF5" s="25">
        <v>192</v>
      </c>
      <c r="AG5" s="25">
        <v>10.150163216634089</v>
      </c>
    </row>
    <row r="6" spans="1:33" s="14" customFormat="1">
      <c r="B6" s="78" t="s">
        <v>13</v>
      </c>
      <c r="C6" s="129" t="s">
        <v>5</v>
      </c>
      <c r="D6" s="25" t="s">
        <v>6</v>
      </c>
      <c r="E6" s="25">
        <v>53.911773824070721</v>
      </c>
      <c r="F6" s="25">
        <v>1426.7</v>
      </c>
      <c r="G6" s="25" t="s">
        <v>279</v>
      </c>
      <c r="H6" s="25" t="s">
        <v>279</v>
      </c>
      <c r="I6" s="22">
        <v>2.0680531438153595</v>
      </c>
      <c r="J6" s="25" t="s">
        <v>294</v>
      </c>
      <c r="K6" s="25" t="s">
        <v>294</v>
      </c>
      <c r="L6" s="25" t="s">
        <v>294</v>
      </c>
      <c r="M6" s="25" t="s">
        <v>215</v>
      </c>
      <c r="N6" s="25" t="s">
        <v>42</v>
      </c>
      <c r="O6" s="22" t="s">
        <v>278</v>
      </c>
      <c r="P6" s="25">
        <v>3542</v>
      </c>
      <c r="Q6" s="25">
        <v>656.33333333333337</v>
      </c>
      <c r="R6" s="25">
        <v>914.20967653761818</v>
      </c>
      <c r="S6" s="22" t="s">
        <v>10</v>
      </c>
      <c r="T6" s="25">
        <v>24.109477568718738</v>
      </c>
      <c r="U6" s="22">
        <v>1.5</v>
      </c>
      <c r="V6" s="22" t="s">
        <v>8</v>
      </c>
      <c r="W6" s="22" t="s">
        <v>8</v>
      </c>
      <c r="X6" s="22">
        <v>4.6500000000000004</v>
      </c>
      <c r="Y6" s="25" t="s">
        <v>209</v>
      </c>
      <c r="Z6" s="130" t="s">
        <v>8</v>
      </c>
      <c r="AA6" s="25" t="s">
        <v>260</v>
      </c>
      <c r="AB6" s="25">
        <v>326</v>
      </c>
      <c r="AC6" s="25">
        <v>188</v>
      </c>
      <c r="AD6" s="25">
        <v>204.5</v>
      </c>
      <c r="AE6" s="25">
        <v>144</v>
      </c>
      <c r="AF6" s="25">
        <v>113.5</v>
      </c>
      <c r="AG6" s="22">
        <v>2.2103240752438356</v>
      </c>
    </row>
    <row r="7" spans="1:33" s="14" customFormat="1">
      <c r="B7" s="78" t="s">
        <v>18</v>
      </c>
      <c r="C7" s="129" t="s">
        <v>5</v>
      </c>
      <c r="D7" s="25" t="s">
        <v>15</v>
      </c>
      <c r="E7" s="25">
        <v>19.824411437580473</v>
      </c>
      <c r="F7" s="6" t="s">
        <v>288</v>
      </c>
      <c r="G7" s="25" t="s">
        <v>281</v>
      </c>
      <c r="H7" s="132" t="s">
        <v>148</v>
      </c>
      <c r="I7" s="22">
        <v>1.9156599383623736</v>
      </c>
      <c r="J7" s="25" t="s">
        <v>295</v>
      </c>
      <c r="K7" s="25" t="s">
        <v>296</v>
      </c>
      <c r="L7" s="25" t="s">
        <v>296</v>
      </c>
      <c r="M7" s="25" t="s">
        <v>218</v>
      </c>
      <c r="N7" s="25" t="s">
        <v>45</v>
      </c>
      <c r="O7" s="131" t="s">
        <v>122</v>
      </c>
      <c r="P7" s="25">
        <v>1274.745814013864</v>
      </c>
      <c r="Q7" s="25">
        <v>232.7193451974972</v>
      </c>
      <c r="R7" s="25">
        <v>423.28470013342343</v>
      </c>
      <c r="S7" s="22" t="s">
        <v>7</v>
      </c>
      <c r="T7" s="25">
        <v>24.788905949388699</v>
      </c>
      <c r="U7" s="131" t="s">
        <v>48</v>
      </c>
      <c r="V7" s="22" t="s">
        <v>17</v>
      </c>
      <c r="W7" s="22" t="s">
        <v>34</v>
      </c>
      <c r="X7" s="22">
        <v>4.25</v>
      </c>
      <c r="Y7" s="25" t="s">
        <v>120</v>
      </c>
      <c r="Z7" s="130" t="s">
        <v>16</v>
      </c>
      <c r="AA7" s="25" t="s">
        <v>238</v>
      </c>
      <c r="AB7" s="25">
        <v>91.5</v>
      </c>
      <c r="AC7" s="25">
        <v>48</v>
      </c>
      <c r="AD7" s="25">
        <v>81.5</v>
      </c>
      <c r="AE7" s="25">
        <v>36.5</v>
      </c>
      <c r="AF7" s="25">
        <v>29.5</v>
      </c>
      <c r="AG7" s="22">
        <v>1.7439288201479943</v>
      </c>
    </row>
    <row r="8" spans="1:33" s="14" customFormat="1">
      <c r="B8" s="133" t="s">
        <v>24</v>
      </c>
      <c r="C8" s="129" t="s">
        <v>5</v>
      </c>
      <c r="D8" s="25" t="str">
        <f>D20</f>
        <v>&lt;3,6</v>
      </c>
      <c r="E8" s="22">
        <f>E20</f>
        <v>8.9936956110022024</v>
      </c>
      <c r="F8" s="25">
        <f>F20</f>
        <v>1824.4</v>
      </c>
      <c r="G8" s="25" t="str">
        <f>G20</f>
        <v>&lt;2,6</v>
      </c>
      <c r="H8" s="25" t="str">
        <f>H20</f>
        <v>&lt;2,5</v>
      </c>
      <c r="I8" s="25">
        <f>I20</f>
        <v>9.472901476137686</v>
      </c>
      <c r="J8" s="25" t="str">
        <f>J20</f>
        <v>&lt;20</v>
      </c>
      <c r="K8" s="25" t="str">
        <f>K20</f>
        <v>&lt;20</v>
      </c>
      <c r="L8" s="25" t="str">
        <f>L20</f>
        <v>&lt;20</v>
      </c>
      <c r="M8" s="25" t="str">
        <f>M20</f>
        <v>&lt;52</v>
      </c>
      <c r="N8" s="25" t="str">
        <f>N20</f>
        <v>&lt;11</v>
      </c>
      <c r="O8" s="25" t="str">
        <f>O20</f>
        <v>&lt;26</v>
      </c>
      <c r="P8" s="25">
        <f>P20</f>
        <v>1231.7642517748343</v>
      </c>
      <c r="Q8" s="25">
        <f>Q20</f>
        <v>254.04044431870238</v>
      </c>
      <c r="R8" s="25">
        <f>R20</f>
        <v>416.26216204580555</v>
      </c>
      <c r="S8" s="25" t="str">
        <f>S20</f>
        <v>&lt;4,1</v>
      </c>
      <c r="T8" s="25" t="str">
        <f>T20</f>
        <v>&lt;26</v>
      </c>
      <c r="U8" s="25" t="str">
        <f>U20</f>
        <v>&lt;3,8</v>
      </c>
      <c r="V8" s="25" t="str">
        <f>V20</f>
        <v>&lt;5,3</v>
      </c>
      <c r="W8" s="25" t="str">
        <f>W20</f>
        <v>&lt;3,9</v>
      </c>
      <c r="X8" s="22">
        <f>X20</f>
        <v>7.25</v>
      </c>
      <c r="Y8" s="25" t="str">
        <f>Y20</f>
        <v>&lt;16</v>
      </c>
      <c r="Z8" s="25" t="str">
        <f>Z20</f>
        <v>&lt;3,7</v>
      </c>
      <c r="AA8" s="25">
        <f t="shared" ref="AA8:AF8" si="0">AA20</f>
        <v>60</v>
      </c>
      <c r="AB8" s="25">
        <f t="shared" si="0"/>
        <v>509.5</v>
      </c>
      <c r="AC8" s="25">
        <f t="shared" si="0"/>
        <v>341.5</v>
      </c>
      <c r="AD8" s="25">
        <f t="shared" si="0"/>
        <v>113</v>
      </c>
      <c r="AE8" s="25">
        <f t="shared" si="0"/>
        <v>83.5</v>
      </c>
      <c r="AF8" s="25">
        <f t="shared" si="0"/>
        <v>67</v>
      </c>
      <c r="AG8" s="25">
        <f>AG20</f>
        <v>11.14863763779001</v>
      </c>
    </row>
    <row r="9" spans="1:33" s="14" customFormat="1">
      <c r="B9" s="78" t="s">
        <v>32</v>
      </c>
      <c r="C9" s="129" t="s">
        <v>5</v>
      </c>
      <c r="D9" s="25" t="s">
        <v>16</v>
      </c>
      <c r="E9" s="25">
        <v>22.385891875973371</v>
      </c>
      <c r="F9" s="25">
        <v>4527.8999999999996</v>
      </c>
      <c r="G9" s="25" t="s">
        <v>7</v>
      </c>
      <c r="H9" s="25" t="s">
        <v>12</v>
      </c>
      <c r="I9" s="25">
        <v>11.561925243502207</v>
      </c>
      <c r="J9" s="25">
        <v>15.5</v>
      </c>
      <c r="K9" s="25" t="s">
        <v>123</v>
      </c>
      <c r="L9" s="25" t="s">
        <v>123</v>
      </c>
      <c r="M9" s="25">
        <v>53.5</v>
      </c>
      <c r="N9" s="25" t="s">
        <v>101</v>
      </c>
      <c r="O9" s="22" t="s">
        <v>172</v>
      </c>
      <c r="P9" s="25">
        <v>4368.1428571428569</v>
      </c>
      <c r="Q9" s="25">
        <v>913.66666666666663</v>
      </c>
      <c r="R9" s="25">
        <v>1198.4210986915762</v>
      </c>
      <c r="S9" s="131" t="s">
        <v>48</v>
      </c>
      <c r="T9" s="25">
        <v>59.431281591751336</v>
      </c>
      <c r="U9" s="22">
        <v>2.4</v>
      </c>
      <c r="V9" s="22" t="s">
        <v>20</v>
      </c>
      <c r="W9" s="22" t="s">
        <v>15</v>
      </c>
      <c r="X9" s="25">
        <v>19</v>
      </c>
      <c r="Y9" s="25" t="s">
        <v>117</v>
      </c>
      <c r="Z9" s="130" t="s">
        <v>48</v>
      </c>
      <c r="AA9" s="25">
        <v>46.5</v>
      </c>
      <c r="AB9" s="25">
        <v>1204</v>
      </c>
      <c r="AC9" s="25">
        <v>766</v>
      </c>
      <c r="AD9" s="25">
        <v>336.5</v>
      </c>
      <c r="AE9" s="25">
        <v>252</v>
      </c>
      <c r="AF9" s="25">
        <v>187.5</v>
      </c>
      <c r="AG9" s="25">
        <v>13.469853951897296</v>
      </c>
    </row>
    <row r="10" spans="1:33" s="14" customFormat="1">
      <c r="B10" s="78" t="s">
        <v>35</v>
      </c>
      <c r="C10" s="129" t="s">
        <v>5</v>
      </c>
      <c r="D10" s="25" t="s">
        <v>6</v>
      </c>
      <c r="E10" s="25">
        <v>18.895651434801099</v>
      </c>
      <c r="F10" s="25">
        <v>2711.7</v>
      </c>
      <c r="G10" s="25" t="s">
        <v>7</v>
      </c>
      <c r="H10" s="25" t="s">
        <v>7</v>
      </c>
      <c r="I10" s="25">
        <v>22.765183376654043</v>
      </c>
      <c r="J10" s="25" t="s">
        <v>123</v>
      </c>
      <c r="K10" s="25" t="s">
        <v>123</v>
      </c>
      <c r="L10" s="25" t="s">
        <v>123</v>
      </c>
      <c r="M10" s="25">
        <v>34.5</v>
      </c>
      <c r="N10" s="25" t="s">
        <v>95</v>
      </c>
      <c r="O10" s="22" t="s">
        <v>172</v>
      </c>
      <c r="P10" s="25">
        <v>2377.9285714285716</v>
      </c>
      <c r="Q10" s="25">
        <v>512.23385825419462</v>
      </c>
      <c r="R10" s="25">
        <v>668.99100691386559</v>
      </c>
      <c r="S10" s="22">
        <v>4.5485736143862177</v>
      </c>
      <c r="T10" s="25">
        <v>48.797002830325951</v>
      </c>
      <c r="U10" s="22">
        <v>1.8</v>
      </c>
      <c r="V10" s="22" t="s">
        <v>20</v>
      </c>
      <c r="W10" s="22" t="s">
        <v>8</v>
      </c>
      <c r="X10" s="25">
        <v>13</v>
      </c>
      <c r="Y10" s="25" t="s">
        <v>166</v>
      </c>
      <c r="Z10" s="130" t="s">
        <v>48</v>
      </c>
      <c r="AA10" s="25">
        <v>64</v>
      </c>
      <c r="AB10" s="25">
        <v>781.5</v>
      </c>
      <c r="AC10" s="25">
        <v>504.5</v>
      </c>
      <c r="AD10" s="25">
        <v>182.5</v>
      </c>
      <c r="AE10" s="25">
        <v>153</v>
      </c>
      <c r="AF10" s="25">
        <v>119</v>
      </c>
      <c r="AG10" s="25">
        <v>26.731431958587258</v>
      </c>
    </row>
    <row r="11" spans="1:33" s="14" customFormat="1">
      <c r="B11" s="78" t="s">
        <v>36</v>
      </c>
      <c r="C11" s="129" t="s">
        <v>5</v>
      </c>
      <c r="D11" s="25" t="s">
        <v>135</v>
      </c>
      <c r="E11" s="25">
        <v>10.824061013228373</v>
      </c>
      <c r="F11" s="25">
        <v>1229.4000000000001</v>
      </c>
      <c r="G11" s="132" t="s">
        <v>197</v>
      </c>
      <c r="H11" s="132" t="s">
        <v>197</v>
      </c>
      <c r="I11" s="25">
        <v>23.664502335078467</v>
      </c>
      <c r="J11" s="25">
        <v>20</v>
      </c>
      <c r="K11" s="25">
        <v>12</v>
      </c>
      <c r="L11" s="25">
        <v>15.5</v>
      </c>
      <c r="M11" s="25">
        <v>39.5</v>
      </c>
      <c r="N11" s="25" t="s">
        <v>22</v>
      </c>
      <c r="O11" s="22">
        <v>9.2513031230696328</v>
      </c>
      <c r="P11" s="25">
        <v>1413.0025731301812</v>
      </c>
      <c r="Q11" s="25">
        <v>337.70701546614754</v>
      </c>
      <c r="R11" s="25">
        <v>391.82141733812841</v>
      </c>
      <c r="S11" s="22">
        <v>1.4171188092358928</v>
      </c>
      <c r="T11" s="25">
        <v>29.383724449147479</v>
      </c>
      <c r="U11" s="22" t="s">
        <v>58</v>
      </c>
      <c r="V11" s="22">
        <v>3.2123836798793168</v>
      </c>
      <c r="W11" s="22" t="s">
        <v>57</v>
      </c>
      <c r="X11" s="25">
        <v>13</v>
      </c>
      <c r="Y11" s="25" t="s">
        <v>27</v>
      </c>
      <c r="Z11" s="130" t="s">
        <v>10</v>
      </c>
      <c r="AA11" s="25">
        <v>41</v>
      </c>
      <c r="AB11" s="25">
        <v>342</v>
      </c>
      <c r="AC11" s="25">
        <v>214.5</v>
      </c>
      <c r="AD11" s="25">
        <v>168</v>
      </c>
      <c r="AE11" s="25">
        <v>98</v>
      </c>
      <c r="AF11" s="25">
        <v>80.5</v>
      </c>
      <c r="AG11" s="22">
        <v>8.7934831650658438</v>
      </c>
    </row>
    <row r="12" spans="1:33" s="14" customFormat="1">
      <c r="B12" s="78" t="s">
        <v>40</v>
      </c>
      <c r="C12" s="129" t="s">
        <v>5</v>
      </c>
      <c r="D12" s="25" t="s">
        <v>19</v>
      </c>
      <c r="E12" s="22">
        <v>7.816124898278793</v>
      </c>
      <c r="F12" s="25">
        <v>1727</v>
      </c>
      <c r="G12" s="25" t="s">
        <v>12</v>
      </c>
      <c r="H12" s="25" t="s">
        <v>12</v>
      </c>
      <c r="I12" s="25">
        <v>16.41269616234074</v>
      </c>
      <c r="J12" s="25" t="s">
        <v>260</v>
      </c>
      <c r="K12" s="25" t="s">
        <v>260</v>
      </c>
      <c r="L12" s="25" t="s">
        <v>260</v>
      </c>
      <c r="M12" s="25" t="s">
        <v>297</v>
      </c>
      <c r="N12" s="132" t="s">
        <v>29</v>
      </c>
      <c r="O12" s="22" t="s">
        <v>162</v>
      </c>
      <c r="P12" s="25">
        <v>1246.4565661058566</v>
      </c>
      <c r="Q12" s="25">
        <v>250.84969714724795</v>
      </c>
      <c r="R12" s="25">
        <v>385.81649059490991</v>
      </c>
      <c r="S12" s="22">
        <v>2.4016814040624528</v>
      </c>
      <c r="T12" s="25">
        <v>17.995360284031481</v>
      </c>
      <c r="U12" s="22" t="s">
        <v>21</v>
      </c>
      <c r="V12" s="22" t="s">
        <v>21</v>
      </c>
      <c r="W12" s="22" t="s">
        <v>20</v>
      </c>
      <c r="X12" s="22">
        <v>5.6</v>
      </c>
      <c r="Y12" s="25" t="s">
        <v>280</v>
      </c>
      <c r="Z12" s="130" t="s">
        <v>68</v>
      </c>
      <c r="AA12" s="25" t="s">
        <v>219</v>
      </c>
      <c r="AB12" s="25">
        <v>381</v>
      </c>
      <c r="AC12" s="25">
        <v>255.5</v>
      </c>
      <c r="AD12" s="25">
        <v>74</v>
      </c>
      <c r="AE12" s="25">
        <v>62</v>
      </c>
      <c r="AF12" s="25">
        <v>45</v>
      </c>
      <c r="AG12" s="25">
        <v>12.392355667324631</v>
      </c>
    </row>
    <row r="13" spans="1:33" s="14" customFormat="1">
      <c r="B13" s="78" t="s">
        <v>47</v>
      </c>
      <c r="C13" s="129" t="s">
        <v>5</v>
      </c>
      <c r="D13" s="25" t="s">
        <v>8</v>
      </c>
      <c r="E13" s="25">
        <v>52.817160366961687</v>
      </c>
      <c r="F13" s="25">
        <v>3830.8</v>
      </c>
      <c r="G13" s="25" t="s">
        <v>6</v>
      </c>
      <c r="H13" s="25" t="s">
        <v>6</v>
      </c>
      <c r="I13" s="25">
        <v>11.149302840050982</v>
      </c>
      <c r="J13" s="25">
        <v>31</v>
      </c>
      <c r="K13" s="25">
        <v>26</v>
      </c>
      <c r="L13" s="25">
        <v>26.5</v>
      </c>
      <c r="M13" s="25">
        <v>51.5</v>
      </c>
      <c r="N13" s="132" t="s">
        <v>98</v>
      </c>
      <c r="O13" s="22" t="s">
        <v>282</v>
      </c>
      <c r="P13" s="25">
        <v>5997.1428571428569</v>
      </c>
      <c r="Q13" s="25">
        <v>1179.3333333333333</v>
      </c>
      <c r="R13" s="25">
        <v>1546.9166666666667</v>
      </c>
      <c r="S13" s="22">
        <v>5.1434559897507892</v>
      </c>
      <c r="T13" s="25">
        <v>115.60503552988024</v>
      </c>
      <c r="U13" s="22">
        <v>2.8</v>
      </c>
      <c r="V13" s="22">
        <v>3.5936369659933871</v>
      </c>
      <c r="W13" s="22" t="s">
        <v>17</v>
      </c>
      <c r="X13" s="25">
        <v>28</v>
      </c>
      <c r="Y13" s="25" t="s">
        <v>295</v>
      </c>
      <c r="Z13" s="130" t="s">
        <v>33</v>
      </c>
      <c r="AA13" s="25">
        <v>136.5</v>
      </c>
      <c r="AB13" s="25">
        <v>2115</v>
      </c>
      <c r="AC13" s="25">
        <v>1374</v>
      </c>
      <c r="AD13" s="25">
        <v>335</v>
      </c>
      <c r="AE13" s="25">
        <v>280.5</v>
      </c>
      <c r="AF13" s="25">
        <v>206</v>
      </c>
      <c r="AG13" s="25">
        <v>46.486299596681107</v>
      </c>
    </row>
    <row r="14" spans="1:33" s="14" customFormat="1">
      <c r="B14" s="78" t="s">
        <v>49</v>
      </c>
      <c r="C14" s="129" t="s">
        <v>5</v>
      </c>
      <c r="D14" s="25" t="s">
        <v>33</v>
      </c>
      <c r="E14" s="25">
        <v>16.051604241509317</v>
      </c>
      <c r="F14" s="25">
        <v>2824</v>
      </c>
      <c r="G14" s="132" t="s">
        <v>283</v>
      </c>
      <c r="H14" s="132" t="s">
        <v>283</v>
      </c>
      <c r="I14" s="25">
        <v>31.567153032157549</v>
      </c>
      <c r="J14" s="25">
        <v>17</v>
      </c>
      <c r="K14" s="25" t="s">
        <v>293</v>
      </c>
      <c r="L14" s="25">
        <v>9.6</v>
      </c>
      <c r="M14" s="25">
        <v>53</v>
      </c>
      <c r="N14" s="25" t="s">
        <v>21</v>
      </c>
      <c r="O14" s="22">
        <v>6.9137551210230956</v>
      </c>
      <c r="P14" s="25">
        <v>1553.286210720825</v>
      </c>
      <c r="Q14" s="25">
        <v>396.81015041918744</v>
      </c>
      <c r="R14" s="25">
        <v>511.21199177836439</v>
      </c>
      <c r="S14" s="22">
        <v>1.4365913834586581</v>
      </c>
      <c r="T14" s="25">
        <v>37.430851662599807</v>
      </c>
      <c r="U14" s="22">
        <v>3.4</v>
      </c>
      <c r="V14" s="22">
        <v>2.4300552823224661</v>
      </c>
      <c r="W14" s="22" t="s">
        <v>19</v>
      </c>
      <c r="X14" s="25">
        <v>16</v>
      </c>
      <c r="Y14" s="25" t="s">
        <v>29</v>
      </c>
      <c r="Z14" s="130" t="s">
        <v>12</v>
      </c>
      <c r="AA14" s="25">
        <v>34.5</v>
      </c>
      <c r="AB14" s="25">
        <v>216.5</v>
      </c>
      <c r="AC14" s="25">
        <v>139.5</v>
      </c>
      <c r="AD14" s="25">
        <v>159.5</v>
      </c>
      <c r="AE14" s="25">
        <v>113.5</v>
      </c>
      <c r="AF14" s="25">
        <v>85.5</v>
      </c>
      <c r="AG14" s="25">
        <v>10.520773750369599</v>
      </c>
    </row>
    <row r="15" spans="1:33" s="14" customFormat="1">
      <c r="B15" s="78" t="s">
        <v>50</v>
      </c>
      <c r="C15" s="129" t="s">
        <v>5</v>
      </c>
      <c r="D15" s="25" t="s">
        <v>10</v>
      </c>
      <c r="E15" s="22">
        <v>4.201966277826318</v>
      </c>
      <c r="F15" s="25">
        <v>268.7</v>
      </c>
      <c r="G15" s="25" t="s">
        <v>10</v>
      </c>
      <c r="H15" s="25" t="s">
        <v>10</v>
      </c>
      <c r="I15" s="22">
        <v>6.5210474664480067</v>
      </c>
      <c r="J15" s="25">
        <v>13</v>
      </c>
      <c r="K15" s="25" t="s">
        <v>292</v>
      </c>
      <c r="L15" s="25">
        <v>9.65</v>
      </c>
      <c r="M15" s="25">
        <v>32.5</v>
      </c>
      <c r="N15" s="25" t="s">
        <v>28</v>
      </c>
      <c r="O15" s="25" t="s">
        <v>123</v>
      </c>
      <c r="P15" s="25">
        <v>208.87621006005321</v>
      </c>
      <c r="Q15" s="25">
        <v>63.38080550074784</v>
      </c>
      <c r="R15" s="25">
        <v>86.392425720496931</v>
      </c>
      <c r="S15" s="22" t="s">
        <v>16</v>
      </c>
      <c r="T15" s="25" t="s">
        <v>123</v>
      </c>
      <c r="U15" s="22">
        <v>1.2</v>
      </c>
      <c r="V15" s="22">
        <v>3.4119911266567806</v>
      </c>
      <c r="W15" s="22" t="s">
        <v>12</v>
      </c>
      <c r="X15" s="22">
        <v>7.1999999999999993</v>
      </c>
      <c r="Y15" s="25" t="s">
        <v>210</v>
      </c>
      <c r="Z15" s="130" t="s">
        <v>6</v>
      </c>
      <c r="AA15" s="25" t="s">
        <v>260</v>
      </c>
      <c r="AB15" s="25">
        <v>35</v>
      </c>
      <c r="AC15" s="25">
        <v>22.5</v>
      </c>
      <c r="AD15" s="25">
        <v>54.5</v>
      </c>
      <c r="AE15" s="25">
        <v>34</v>
      </c>
      <c r="AF15" s="25">
        <v>25.5</v>
      </c>
      <c r="AG15" s="25" t="s">
        <v>15</v>
      </c>
    </row>
    <row r="16" spans="1:33" s="14" customFormat="1">
      <c r="B16" s="78" t="s">
        <v>51</v>
      </c>
      <c r="C16" s="129" t="s">
        <v>5</v>
      </c>
      <c r="D16" s="25" t="s">
        <v>170</v>
      </c>
      <c r="E16" s="25">
        <v>15.557787824133918</v>
      </c>
      <c r="F16" s="25">
        <v>900</v>
      </c>
      <c r="G16" s="25" t="s">
        <v>10</v>
      </c>
      <c r="H16" s="25" t="s">
        <v>10</v>
      </c>
      <c r="I16" s="25">
        <v>17.660944231705329</v>
      </c>
      <c r="J16" s="25">
        <v>25.5</v>
      </c>
      <c r="K16" s="25" t="s">
        <v>298</v>
      </c>
      <c r="L16" s="25">
        <v>17</v>
      </c>
      <c r="M16" s="25">
        <v>60</v>
      </c>
      <c r="N16" s="25" t="s">
        <v>30</v>
      </c>
      <c r="O16" s="25">
        <v>12.587775337642235</v>
      </c>
      <c r="P16" s="25">
        <v>624.47557786732887</v>
      </c>
      <c r="Q16" s="25">
        <v>203.048623177526</v>
      </c>
      <c r="R16" s="25">
        <v>195.37446184560142</v>
      </c>
      <c r="S16" s="22" t="s">
        <v>14</v>
      </c>
      <c r="T16" s="25" t="s">
        <v>123</v>
      </c>
      <c r="U16" s="25" t="s">
        <v>169</v>
      </c>
      <c r="V16" s="22">
        <v>4.3044383170690015</v>
      </c>
      <c r="W16" s="22" t="s">
        <v>157</v>
      </c>
      <c r="X16" s="25">
        <v>17</v>
      </c>
      <c r="Y16" s="25" t="s">
        <v>299</v>
      </c>
      <c r="Z16" s="130" t="s">
        <v>16</v>
      </c>
      <c r="AA16" s="25" t="s">
        <v>202</v>
      </c>
      <c r="AB16" s="25">
        <v>74.5</v>
      </c>
      <c r="AC16" s="25">
        <v>37</v>
      </c>
      <c r="AD16" s="25">
        <v>143</v>
      </c>
      <c r="AE16" s="25">
        <v>76.5</v>
      </c>
      <c r="AF16" s="25">
        <v>49.5</v>
      </c>
      <c r="AG16" s="25" t="s">
        <v>16</v>
      </c>
    </row>
    <row r="17" spans="2:33" s="14" customFormat="1">
      <c r="B17" s="78" t="s">
        <v>59</v>
      </c>
      <c r="C17" s="129" t="s">
        <v>5</v>
      </c>
      <c r="D17" s="25" t="s">
        <v>48</v>
      </c>
      <c r="E17" s="22">
        <v>4.1778695137700579</v>
      </c>
      <c r="F17" s="6" t="s">
        <v>326</v>
      </c>
      <c r="G17" s="25" t="s">
        <v>12</v>
      </c>
      <c r="H17" s="25" t="s">
        <v>12</v>
      </c>
      <c r="I17" s="25" t="s">
        <v>15</v>
      </c>
      <c r="J17" s="25" t="s">
        <v>172</v>
      </c>
      <c r="K17" s="25" t="s">
        <v>172</v>
      </c>
      <c r="L17" s="25" t="s">
        <v>172</v>
      </c>
      <c r="M17" s="25" t="s">
        <v>252</v>
      </c>
      <c r="N17" s="132" t="s">
        <v>29</v>
      </c>
      <c r="O17" s="25" t="s">
        <v>162</v>
      </c>
      <c r="P17" s="6" t="s">
        <v>155</v>
      </c>
      <c r="Q17" s="6" t="s">
        <v>197</v>
      </c>
      <c r="R17" s="6" t="s">
        <v>67</v>
      </c>
      <c r="S17" s="22" t="s">
        <v>15</v>
      </c>
      <c r="T17" s="25" t="s">
        <v>162</v>
      </c>
      <c r="U17" s="25" t="s">
        <v>48</v>
      </c>
      <c r="V17" s="25" t="s">
        <v>21</v>
      </c>
      <c r="W17" s="25" t="s">
        <v>34</v>
      </c>
      <c r="X17" s="25" t="s">
        <v>19</v>
      </c>
      <c r="Y17" s="25" t="s">
        <v>123</v>
      </c>
      <c r="Z17" s="130" t="s">
        <v>19</v>
      </c>
      <c r="AA17" s="25" t="s">
        <v>252</v>
      </c>
      <c r="AB17" s="25" t="s">
        <v>172</v>
      </c>
      <c r="AC17" s="25" t="s">
        <v>172</v>
      </c>
      <c r="AD17" s="25" t="s">
        <v>218</v>
      </c>
      <c r="AE17" s="25" t="s">
        <v>172</v>
      </c>
      <c r="AF17" s="25" t="s">
        <v>123</v>
      </c>
      <c r="AG17" s="22">
        <v>4.5281155243017892</v>
      </c>
    </row>
    <row r="18" spans="2:33" s="14" customFormat="1">
      <c r="B18" s="78" t="s">
        <v>60</v>
      </c>
      <c r="C18" s="129" t="s">
        <v>5</v>
      </c>
      <c r="D18" s="25" t="s">
        <v>12</v>
      </c>
      <c r="E18" s="22">
        <v>3.8850961387832452</v>
      </c>
      <c r="F18" s="25">
        <v>464.3</v>
      </c>
      <c r="G18" s="132" t="s">
        <v>52</v>
      </c>
      <c r="H18" s="132" t="s">
        <v>52</v>
      </c>
      <c r="I18" s="22">
        <v>2.1840374549905772</v>
      </c>
      <c r="J18" s="25" t="s">
        <v>299</v>
      </c>
      <c r="K18" s="25" t="s">
        <v>299</v>
      </c>
      <c r="L18" s="25" t="s">
        <v>299</v>
      </c>
      <c r="M18" s="25" t="s">
        <v>215</v>
      </c>
      <c r="N18" s="25" t="s">
        <v>144</v>
      </c>
      <c r="O18" s="25" t="s">
        <v>284</v>
      </c>
      <c r="P18" s="25">
        <v>337.58036493215474</v>
      </c>
      <c r="Q18" s="25">
        <v>74.344700891261979</v>
      </c>
      <c r="R18" s="25">
        <v>116.81116586808321</v>
      </c>
      <c r="S18" s="22" t="s">
        <v>8</v>
      </c>
      <c r="T18" s="25" t="s">
        <v>284</v>
      </c>
      <c r="U18" s="25" t="s">
        <v>12</v>
      </c>
      <c r="V18" s="25" t="s">
        <v>15</v>
      </c>
      <c r="W18" s="25" t="s">
        <v>7</v>
      </c>
      <c r="X18" s="22">
        <v>2.5499999999999998</v>
      </c>
      <c r="Y18" s="25" t="s">
        <v>209</v>
      </c>
      <c r="Z18" s="130" t="s">
        <v>8</v>
      </c>
      <c r="AA18" s="25" t="s">
        <v>260</v>
      </c>
      <c r="AB18" s="25">
        <v>139.5</v>
      </c>
      <c r="AC18" s="25">
        <v>90</v>
      </c>
      <c r="AD18" s="25">
        <v>36</v>
      </c>
      <c r="AE18" s="25">
        <v>25</v>
      </c>
      <c r="AF18" s="25">
        <v>20</v>
      </c>
      <c r="AG18" s="22">
        <v>2.4006021805462705</v>
      </c>
    </row>
    <row r="19" spans="2:33" s="14" customFormat="1">
      <c r="B19" s="78" t="s">
        <v>61</v>
      </c>
      <c r="C19" s="129" t="s">
        <v>5</v>
      </c>
      <c r="D19" s="25" t="s">
        <v>19</v>
      </c>
      <c r="E19" s="22">
        <v>8.1909497320015241</v>
      </c>
      <c r="F19" s="25">
        <v>1780.7</v>
      </c>
      <c r="G19" s="25" t="s">
        <v>10</v>
      </c>
      <c r="H19" s="25" t="s">
        <v>10</v>
      </c>
      <c r="I19" s="25" t="s">
        <v>16</v>
      </c>
      <c r="J19" s="25" t="s">
        <v>162</v>
      </c>
      <c r="K19" s="25" t="s">
        <v>162</v>
      </c>
      <c r="L19" s="25" t="s">
        <v>162</v>
      </c>
      <c r="M19" s="25" t="s">
        <v>150</v>
      </c>
      <c r="N19" s="25" t="s">
        <v>174</v>
      </c>
      <c r="O19" s="25" t="s">
        <v>162</v>
      </c>
      <c r="P19" s="25">
        <v>1130.7142857142858</v>
      </c>
      <c r="Q19" s="25">
        <v>231.9907270161203</v>
      </c>
      <c r="R19" s="25">
        <v>354.95879290185985</v>
      </c>
      <c r="S19" s="22">
        <v>6.5892601947036624</v>
      </c>
      <c r="T19" s="25">
        <v>20.954116292584061</v>
      </c>
      <c r="U19" s="25" t="s">
        <v>21</v>
      </c>
      <c r="V19" s="25" t="s">
        <v>19</v>
      </c>
      <c r="W19" s="25" t="s">
        <v>20</v>
      </c>
      <c r="X19" s="22">
        <v>4.3499999999999996</v>
      </c>
      <c r="Y19" s="25" t="s">
        <v>300</v>
      </c>
      <c r="Z19" s="130" t="s">
        <v>33</v>
      </c>
      <c r="AA19" s="25">
        <v>36.5</v>
      </c>
      <c r="AB19" s="25">
        <v>480</v>
      </c>
      <c r="AC19" s="25">
        <v>315.5</v>
      </c>
      <c r="AD19" s="25">
        <v>71.5</v>
      </c>
      <c r="AE19" s="25">
        <v>62</v>
      </c>
      <c r="AF19" s="25">
        <v>45.5</v>
      </c>
      <c r="AG19" s="25">
        <v>20.304539900715184</v>
      </c>
    </row>
    <row r="20" spans="2:33" s="14" customFormat="1">
      <c r="B20" s="133" t="s">
        <v>62</v>
      </c>
      <c r="C20" s="129" t="s">
        <v>5</v>
      </c>
      <c r="D20" s="25" t="s">
        <v>66</v>
      </c>
      <c r="E20" s="22">
        <v>8.9936956110022024</v>
      </c>
      <c r="F20" s="25">
        <v>1824.4</v>
      </c>
      <c r="G20" s="25" t="s">
        <v>20</v>
      </c>
      <c r="H20" s="25" t="s">
        <v>21</v>
      </c>
      <c r="I20" s="22">
        <v>9.472901476137686</v>
      </c>
      <c r="J20" s="25" t="s">
        <v>260</v>
      </c>
      <c r="K20" s="25" t="s">
        <v>260</v>
      </c>
      <c r="L20" s="25" t="s">
        <v>260</v>
      </c>
      <c r="M20" s="25" t="s">
        <v>285</v>
      </c>
      <c r="N20" s="25" t="s">
        <v>123</v>
      </c>
      <c r="O20" s="25" t="s">
        <v>218</v>
      </c>
      <c r="P20" s="25">
        <v>1231.7642517748343</v>
      </c>
      <c r="Q20" s="25">
        <v>254.04044431870238</v>
      </c>
      <c r="R20" s="25">
        <v>416.26216204580555</v>
      </c>
      <c r="S20" s="25" t="s">
        <v>163</v>
      </c>
      <c r="T20" s="25" t="s">
        <v>218</v>
      </c>
      <c r="U20" s="25" t="s">
        <v>79</v>
      </c>
      <c r="V20" s="25" t="s">
        <v>95</v>
      </c>
      <c r="W20" s="25" t="s">
        <v>144</v>
      </c>
      <c r="X20" s="22">
        <v>7.25</v>
      </c>
      <c r="Y20" s="25" t="s">
        <v>280</v>
      </c>
      <c r="Z20" s="130" t="s">
        <v>68</v>
      </c>
      <c r="AA20" s="25">
        <v>60</v>
      </c>
      <c r="AB20" s="25">
        <v>509.5</v>
      </c>
      <c r="AC20" s="25">
        <v>341.5</v>
      </c>
      <c r="AD20" s="25">
        <v>113</v>
      </c>
      <c r="AE20" s="25">
        <v>83.5</v>
      </c>
      <c r="AF20" s="25">
        <v>67</v>
      </c>
      <c r="AG20" s="25">
        <v>11.14863763779001</v>
      </c>
    </row>
    <row r="21" spans="2:33" s="14" customFormat="1">
      <c r="B21" s="78" t="s">
        <v>63</v>
      </c>
      <c r="C21" s="129" t="s">
        <v>5</v>
      </c>
      <c r="D21" s="25" t="s">
        <v>19</v>
      </c>
      <c r="E21" s="22" t="s">
        <v>7</v>
      </c>
      <c r="F21" s="25">
        <v>502.9</v>
      </c>
      <c r="G21" s="25" t="s">
        <v>7</v>
      </c>
      <c r="H21" s="25" t="s">
        <v>7</v>
      </c>
      <c r="I21" s="25" t="s">
        <v>286</v>
      </c>
      <c r="J21" s="25" t="s">
        <v>204</v>
      </c>
      <c r="K21" s="25" t="s">
        <v>204</v>
      </c>
      <c r="L21" s="25" t="s">
        <v>204</v>
      </c>
      <c r="M21" s="25" t="s">
        <v>222</v>
      </c>
      <c r="N21" s="25" t="s">
        <v>95</v>
      </c>
      <c r="O21" s="25" t="s">
        <v>172</v>
      </c>
      <c r="P21" s="25">
        <v>275.73148962696604</v>
      </c>
      <c r="Q21" s="25">
        <v>59.738447096045341</v>
      </c>
      <c r="R21" s="25">
        <v>101.69607342118206</v>
      </c>
      <c r="S21" s="132" t="s">
        <v>48</v>
      </c>
      <c r="T21" s="25" t="s">
        <v>172</v>
      </c>
      <c r="U21" s="25" t="s">
        <v>21</v>
      </c>
      <c r="V21" s="25" t="s">
        <v>20</v>
      </c>
      <c r="W21" s="25" t="s">
        <v>20</v>
      </c>
      <c r="X21" s="22">
        <v>3.8</v>
      </c>
      <c r="Y21" s="25" t="s">
        <v>282</v>
      </c>
      <c r="Z21" s="130" t="s">
        <v>67</v>
      </c>
      <c r="AA21" s="25" t="s">
        <v>206</v>
      </c>
      <c r="AB21" s="25">
        <v>52</v>
      </c>
      <c r="AC21" s="25">
        <v>33</v>
      </c>
      <c r="AD21" s="25" t="s">
        <v>270</v>
      </c>
      <c r="AE21" s="25">
        <v>21</v>
      </c>
      <c r="AF21" s="25" t="s">
        <v>282</v>
      </c>
      <c r="AG21" s="25" t="s">
        <v>34</v>
      </c>
    </row>
    <row r="22" spans="2:33" s="14" customFormat="1">
      <c r="B22" s="78" t="s">
        <v>64</v>
      </c>
      <c r="C22" s="129" t="s">
        <v>5</v>
      </c>
      <c r="D22" s="25" t="s">
        <v>22</v>
      </c>
      <c r="E22" s="24">
        <v>0.61713387810811982</v>
      </c>
      <c r="F22" s="25">
        <v>464</v>
      </c>
      <c r="G22" s="25" t="s">
        <v>12</v>
      </c>
      <c r="H22" s="25" t="s">
        <v>12</v>
      </c>
      <c r="I22" s="22">
        <v>6.0255479132274274</v>
      </c>
      <c r="J22" s="25" t="s">
        <v>176</v>
      </c>
      <c r="K22" s="25" t="s">
        <v>176</v>
      </c>
      <c r="L22" s="25" t="s">
        <v>176</v>
      </c>
      <c r="M22" s="25" t="s">
        <v>108</v>
      </c>
      <c r="N22" s="25" t="s">
        <v>102</v>
      </c>
      <c r="O22" s="25" t="s">
        <v>162</v>
      </c>
      <c r="P22" s="25">
        <v>245.2874993036603</v>
      </c>
      <c r="Q22" s="25">
        <v>50.994254392744864</v>
      </c>
      <c r="R22" s="25">
        <v>82.617244257865593</v>
      </c>
      <c r="S22" s="25" t="s">
        <v>15</v>
      </c>
      <c r="T22" s="25" t="s">
        <v>162</v>
      </c>
      <c r="U22" s="25">
        <v>3.1</v>
      </c>
      <c r="V22" s="25" t="s">
        <v>21</v>
      </c>
      <c r="W22" s="25" t="s">
        <v>42</v>
      </c>
      <c r="X22" s="22">
        <v>3.2</v>
      </c>
      <c r="Y22" s="25" t="s">
        <v>203</v>
      </c>
      <c r="Z22" s="130" t="s">
        <v>44</v>
      </c>
      <c r="AA22" s="25" t="s">
        <v>105</v>
      </c>
      <c r="AB22" s="25">
        <v>43.5</v>
      </c>
      <c r="AC22" s="25">
        <v>28.5</v>
      </c>
      <c r="AD22" s="25" t="s">
        <v>268</v>
      </c>
      <c r="AE22" s="25">
        <v>17.5</v>
      </c>
      <c r="AF22" s="25">
        <v>14</v>
      </c>
      <c r="AG22" s="22">
        <v>2.4153273068519163</v>
      </c>
    </row>
    <row r="23" spans="2:33" s="14" customFormat="1">
      <c r="B23" s="73" t="s">
        <v>69</v>
      </c>
      <c r="C23" s="134" t="s">
        <v>5</v>
      </c>
      <c r="D23" s="135" t="s">
        <v>8</v>
      </c>
      <c r="E23" s="75">
        <v>2.6</v>
      </c>
      <c r="F23" s="136" t="s">
        <v>274</v>
      </c>
      <c r="G23" s="137" t="s">
        <v>8</v>
      </c>
      <c r="H23" s="137" t="s">
        <v>17</v>
      </c>
      <c r="I23" s="137" t="s">
        <v>8</v>
      </c>
      <c r="J23" s="136" t="s">
        <v>274</v>
      </c>
      <c r="K23" s="136" t="s">
        <v>274</v>
      </c>
      <c r="L23" s="136" t="s">
        <v>274</v>
      </c>
      <c r="M23" s="135">
        <v>149</v>
      </c>
      <c r="N23" s="137" t="s">
        <v>8</v>
      </c>
      <c r="O23" s="137" t="s">
        <v>6</v>
      </c>
      <c r="P23" s="136" t="s">
        <v>274</v>
      </c>
      <c r="Q23" s="136" t="s">
        <v>274</v>
      </c>
      <c r="R23" s="136" t="s">
        <v>274</v>
      </c>
      <c r="S23" s="75" t="s">
        <v>14</v>
      </c>
      <c r="T23" s="135">
        <v>68</v>
      </c>
      <c r="U23" s="135">
        <v>5.5</v>
      </c>
      <c r="V23" s="135">
        <v>3.3</v>
      </c>
      <c r="W23" s="135">
        <v>3.3</v>
      </c>
      <c r="X23" s="135">
        <v>48</v>
      </c>
      <c r="Y23" s="137" t="s">
        <v>48</v>
      </c>
      <c r="Z23" s="137" t="s">
        <v>8</v>
      </c>
      <c r="AA23" s="135">
        <v>125</v>
      </c>
      <c r="AB23" s="76">
        <v>63</v>
      </c>
      <c r="AC23" s="76">
        <v>48</v>
      </c>
      <c r="AD23" s="136" t="s">
        <v>274</v>
      </c>
      <c r="AE23" s="136" t="s">
        <v>274</v>
      </c>
      <c r="AF23" s="136" t="s">
        <v>274</v>
      </c>
      <c r="AG23" s="137" t="s">
        <v>14</v>
      </c>
    </row>
    <row r="24" spans="2:33" s="127" customFormat="1">
      <c r="B24" s="138" t="s">
        <v>70</v>
      </c>
      <c r="C24" s="139" t="s">
        <v>5</v>
      </c>
      <c r="D24" s="35" t="s">
        <v>29</v>
      </c>
      <c r="E24" s="35">
        <v>109.1</v>
      </c>
      <c r="F24" s="79">
        <v>52799</v>
      </c>
      <c r="G24" s="53" t="s">
        <v>29</v>
      </c>
      <c r="H24" s="53" t="s">
        <v>29</v>
      </c>
      <c r="I24" s="35">
        <v>290.5</v>
      </c>
      <c r="J24" s="35">
        <v>2865.55</v>
      </c>
      <c r="K24" s="35">
        <v>1449.15</v>
      </c>
      <c r="L24" s="35">
        <v>2132.4</v>
      </c>
      <c r="M24" s="35">
        <v>8672.6</v>
      </c>
      <c r="N24" s="35">
        <v>628</v>
      </c>
      <c r="O24" s="35">
        <v>1828</v>
      </c>
      <c r="P24" s="35">
        <v>25507.728571428572</v>
      </c>
      <c r="Q24" s="35">
        <v>9679.3083333333325</v>
      </c>
      <c r="R24" s="35">
        <v>10435.300000000001</v>
      </c>
      <c r="S24" s="35">
        <v>1380</v>
      </c>
      <c r="T24" s="35">
        <v>2310</v>
      </c>
      <c r="U24" s="35">
        <v>182.7</v>
      </c>
      <c r="V24" s="35">
        <v>1215.5</v>
      </c>
      <c r="W24" s="35">
        <v>36.6</v>
      </c>
      <c r="X24" s="35">
        <v>2476.5500000000002</v>
      </c>
      <c r="Y24" s="35">
        <v>25.75</v>
      </c>
      <c r="Z24" s="53" t="s">
        <v>260</v>
      </c>
      <c r="AA24" s="35">
        <v>6114.1</v>
      </c>
      <c r="AB24" s="35">
        <v>4928.1000000000004</v>
      </c>
      <c r="AC24" s="35">
        <v>3049.65</v>
      </c>
      <c r="AD24" s="35">
        <v>7756.05</v>
      </c>
      <c r="AE24" s="35">
        <v>4682.55</v>
      </c>
      <c r="AF24" s="35">
        <v>3757.5</v>
      </c>
      <c r="AG24" s="35">
        <v>619</v>
      </c>
    </row>
    <row r="25" spans="2:33" s="127" customFormat="1">
      <c r="B25" s="138" t="s">
        <v>71</v>
      </c>
      <c r="C25" s="139" t="s">
        <v>5</v>
      </c>
      <c r="D25" s="35" t="s">
        <v>29</v>
      </c>
      <c r="E25" s="35">
        <v>25.2</v>
      </c>
      <c r="F25" s="79">
        <v>8059</v>
      </c>
      <c r="G25" s="53" t="s">
        <v>29</v>
      </c>
      <c r="H25" s="53" t="s">
        <v>29</v>
      </c>
      <c r="I25" s="35">
        <v>68.8</v>
      </c>
      <c r="J25" s="35">
        <v>357.05</v>
      </c>
      <c r="K25" s="35">
        <v>59.3</v>
      </c>
      <c r="L25" s="35">
        <v>230.9</v>
      </c>
      <c r="M25" s="35">
        <v>1646.2</v>
      </c>
      <c r="N25" s="35">
        <v>26.950000000000003</v>
      </c>
      <c r="O25" s="35">
        <v>1076</v>
      </c>
      <c r="P25" s="35">
        <v>4235.8285714285712</v>
      </c>
      <c r="Q25" s="35">
        <v>1739.4916666666668</v>
      </c>
      <c r="R25" s="35">
        <v>1722.3666666666668</v>
      </c>
      <c r="S25" s="53" t="s">
        <v>238</v>
      </c>
      <c r="T25" s="35">
        <v>365.5</v>
      </c>
      <c r="U25" s="35">
        <v>29.3</v>
      </c>
      <c r="V25" s="36">
        <v>6</v>
      </c>
      <c r="W25" s="36">
        <v>39</v>
      </c>
      <c r="X25" s="35">
        <v>218.1</v>
      </c>
      <c r="Y25" s="53" t="s">
        <v>260</v>
      </c>
      <c r="Z25" s="53" t="s">
        <v>260</v>
      </c>
      <c r="AA25" s="35">
        <v>291.8</v>
      </c>
      <c r="AB25" s="35">
        <v>401.95</v>
      </c>
      <c r="AC25" s="35">
        <v>245.6</v>
      </c>
      <c r="AD25" s="35">
        <v>2946.3</v>
      </c>
      <c r="AE25" s="35">
        <v>542.54999999999995</v>
      </c>
      <c r="AF25" s="35">
        <v>438.65</v>
      </c>
      <c r="AG25" s="35">
        <v>11.8</v>
      </c>
    </row>
    <row r="26" spans="2:33" s="127" customFormat="1">
      <c r="B26" s="138" t="s">
        <v>72</v>
      </c>
      <c r="C26" s="139" t="s">
        <v>5</v>
      </c>
      <c r="D26" s="35" t="s">
        <v>29</v>
      </c>
      <c r="E26" s="53" t="s">
        <v>155</v>
      </c>
      <c r="F26" s="79">
        <v>3662</v>
      </c>
      <c r="G26" s="53" t="s">
        <v>29</v>
      </c>
      <c r="H26" s="53" t="s">
        <v>29</v>
      </c>
      <c r="I26" s="35">
        <v>11.399999999999999</v>
      </c>
      <c r="J26" s="35">
        <v>177.6</v>
      </c>
      <c r="K26" s="35">
        <v>62.1</v>
      </c>
      <c r="L26" s="35">
        <v>143.55000000000001</v>
      </c>
      <c r="M26" s="35">
        <v>575.70000000000005</v>
      </c>
      <c r="N26" s="35">
        <v>39.450000000000003</v>
      </c>
      <c r="O26" s="35">
        <v>506.49999999999994</v>
      </c>
      <c r="P26" s="35">
        <v>418.92857142857144</v>
      </c>
      <c r="Q26" s="35">
        <v>312.48333333333329</v>
      </c>
      <c r="R26" s="35">
        <v>250.58333333333334</v>
      </c>
      <c r="S26" s="53" t="s">
        <v>238</v>
      </c>
      <c r="T26" s="35">
        <v>59.5</v>
      </c>
      <c r="U26" s="35">
        <v>34.799999999999997</v>
      </c>
      <c r="V26" s="35">
        <v>17.200000000000003</v>
      </c>
      <c r="W26" s="35">
        <v>39.799999999999997</v>
      </c>
      <c r="X26" s="35">
        <v>124.95</v>
      </c>
      <c r="Y26" s="53" t="s">
        <v>260</v>
      </c>
      <c r="Z26" s="53" t="s">
        <v>260</v>
      </c>
      <c r="AA26" s="35">
        <v>446.25</v>
      </c>
      <c r="AB26" s="35">
        <v>176.45</v>
      </c>
      <c r="AC26" s="35">
        <v>59.4</v>
      </c>
      <c r="AD26" s="35">
        <v>335.75</v>
      </c>
      <c r="AE26" s="35">
        <v>125.45</v>
      </c>
      <c r="AF26" s="35">
        <v>120.65</v>
      </c>
      <c r="AG26" s="35">
        <v>18.600000000000001</v>
      </c>
    </row>
    <row r="27" spans="2:33" s="127" customFormat="1">
      <c r="B27" s="138" t="s">
        <v>73</v>
      </c>
      <c r="C27" s="139" t="s">
        <v>5</v>
      </c>
      <c r="D27" s="35" t="s">
        <v>29</v>
      </c>
      <c r="E27" s="53" t="s">
        <v>155</v>
      </c>
      <c r="F27" s="79">
        <v>547</v>
      </c>
      <c r="G27" s="35">
        <v>12.7</v>
      </c>
      <c r="H27" s="53" t="s">
        <v>29</v>
      </c>
      <c r="I27" s="35">
        <v>66.900000000000006</v>
      </c>
      <c r="J27" s="35">
        <v>452.75</v>
      </c>
      <c r="K27" s="35">
        <v>98.5</v>
      </c>
      <c r="L27" s="35">
        <v>345.9</v>
      </c>
      <c r="M27" s="35">
        <v>1758.5</v>
      </c>
      <c r="N27" s="35">
        <v>53.75</v>
      </c>
      <c r="O27" s="35">
        <v>1537.5</v>
      </c>
      <c r="P27" s="35">
        <v>2059.8000000000002</v>
      </c>
      <c r="Q27" s="35">
        <v>966.04166666666663</v>
      </c>
      <c r="R27" s="35">
        <v>739.02499999999998</v>
      </c>
      <c r="S27" s="53" t="s">
        <v>238</v>
      </c>
      <c r="T27" s="35">
        <v>792.5</v>
      </c>
      <c r="U27" s="35">
        <v>131.5</v>
      </c>
      <c r="V27" s="35">
        <v>50.7</v>
      </c>
      <c r="W27" s="35">
        <v>126.6</v>
      </c>
      <c r="X27" s="35">
        <v>358.75</v>
      </c>
      <c r="Y27" s="53" t="s">
        <v>260</v>
      </c>
      <c r="Z27" s="53" t="s">
        <v>260</v>
      </c>
      <c r="AA27" s="35">
        <v>1239.5</v>
      </c>
      <c r="AB27" s="35">
        <v>556.75</v>
      </c>
      <c r="AC27" s="35">
        <v>258.75</v>
      </c>
      <c r="AD27" s="35">
        <v>2029.6</v>
      </c>
      <c r="AE27" s="35">
        <v>234.75</v>
      </c>
      <c r="AF27" s="35">
        <v>206.55</v>
      </c>
      <c r="AG27" s="35">
        <v>42.1</v>
      </c>
    </row>
    <row r="28" spans="2:33" s="127" customFormat="1">
      <c r="B28" s="138" t="s">
        <v>74</v>
      </c>
      <c r="C28" s="139" t="s">
        <v>5</v>
      </c>
      <c r="D28" s="35" t="s">
        <v>29</v>
      </c>
      <c r="E28" s="53" t="s">
        <v>155</v>
      </c>
      <c r="F28" s="140" t="s">
        <v>274</v>
      </c>
      <c r="G28" s="36">
        <v>6.6</v>
      </c>
      <c r="H28" s="53" t="s">
        <v>29</v>
      </c>
      <c r="I28" s="35">
        <v>47.6</v>
      </c>
      <c r="J28" s="35">
        <v>263.2</v>
      </c>
      <c r="K28" s="35">
        <v>59</v>
      </c>
      <c r="L28" s="35">
        <v>196.65</v>
      </c>
      <c r="M28" s="35">
        <v>1015.9</v>
      </c>
      <c r="N28" s="35">
        <v>35</v>
      </c>
      <c r="O28" s="35">
        <v>922</v>
      </c>
      <c r="P28" s="35">
        <v>1640.7</v>
      </c>
      <c r="Q28" s="35">
        <v>647.1</v>
      </c>
      <c r="R28" s="35">
        <v>510.25833333333327</v>
      </c>
      <c r="S28" s="35">
        <v>28.5</v>
      </c>
      <c r="T28" s="35">
        <v>331.75</v>
      </c>
      <c r="U28" s="35">
        <v>64.400000000000006</v>
      </c>
      <c r="V28" s="35">
        <v>39.900000000000006</v>
      </c>
      <c r="W28" s="35">
        <v>66</v>
      </c>
      <c r="X28" s="35">
        <v>200.55</v>
      </c>
      <c r="Y28" s="53" t="s">
        <v>260</v>
      </c>
      <c r="Z28" s="53" t="s">
        <v>260</v>
      </c>
      <c r="AA28" s="35">
        <v>690.25</v>
      </c>
      <c r="AB28" s="35">
        <v>272.8</v>
      </c>
      <c r="AC28" s="35">
        <v>128.85</v>
      </c>
      <c r="AD28" s="35">
        <v>1580.7</v>
      </c>
      <c r="AE28" s="35">
        <v>132.94999999999999</v>
      </c>
      <c r="AF28" s="35">
        <v>119.35</v>
      </c>
      <c r="AG28" s="35">
        <v>42.6</v>
      </c>
    </row>
    <row r="29" spans="2:33" s="127" customFormat="1">
      <c r="B29" s="138" t="s">
        <v>75</v>
      </c>
      <c r="C29" s="139" t="s">
        <v>5</v>
      </c>
      <c r="D29" s="35" t="s">
        <v>29</v>
      </c>
      <c r="E29" s="53" t="s">
        <v>155</v>
      </c>
      <c r="F29" s="140" t="s">
        <v>274</v>
      </c>
      <c r="G29" s="36">
        <v>5.8000000000000007</v>
      </c>
      <c r="H29" s="53" t="s">
        <v>29</v>
      </c>
      <c r="I29" s="36">
        <v>7.1</v>
      </c>
      <c r="J29" s="35">
        <v>73.55</v>
      </c>
      <c r="K29" s="35">
        <v>24.05</v>
      </c>
      <c r="L29" s="35">
        <v>58.2</v>
      </c>
      <c r="M29" s="35">
        <v>145.6</v>
      </c>
      <c r="N29" s="35">
        <v>13.65</v>
      </c>
      <c r="O29" s="35">
        <v>130.5</v>
      </c>
      <c r="P29" s="3" t="s">
        <v>271</v>
      </c>
      <c r="Q29" s="35">
        <v>108.35999999999999</v>
      </c>
      <c r="R29" s="3" t="s">
        <v>325</v>
      </c>
      <c r="S29" s="53" t="s">
        <v>238</v>
      </c>
      <c r="T29" s="35">
        <v>68.25</v>
      </c>
      <c r="U29" s="35">
        <v>41.9</v>
      </c>
      <c r="V29" s="35">
        <v>23.4</v>
      </c>
      <c r="W29" s="35">
        <v>25.7</v>
      </c>
      <c r="X29" s="35">
        <v>46.5</v>
      </c>
      <c r="Y29" s="53" t="s">
        <v>260</v>
      </c>
      <c r="Z29" s="53" t="s">
        <v>260</v>
      </c>
      <c r="AA29" s="35">
        <v>150.5</v>
      </c>
      <c r="AB29" s="35">
        <v>91.75</v>
      </c>
      <c r="AC29" s="35">
        <v>26.5</v>
      </c>
      <c r="AD29" s="35">
        <v>156.55000000000001</v>
      </c>
      <c r="AE29" s="35">
        <v>29.4</v>
      </c>
      <c r="AF29" s="35">
        <v>27.2</v>
      </c>
      <c r="AG29" s="35">
        <v>10.7</v>
      </c>
    </row>
    <row r="30" spans="2:33" s="127" customFormat="1">
      <c r="B30" s="138" t="s">
        <v>76</v>
      </c>
      <c r="C30" s="139" t="s">
        <v>5</v>
      </c>
      <c r="D30" s="35" t="s">
        <v>29</v>
      </c>
      <c r="E30" s="53" t="s">
        <v>155</v>
      </c>
      <c r="F30" s="140" t="s">
        <v>274</v>
      </c>
      <c r="G30" s="35">
        <v>16.350000000000001</v>
      </c>
      <c r="H30" s="53" t="s">
        <v>29</v>
      </c>
      <c r="I30" s="35">
        <v>18.450000000000003</v>
      </c>
      <c r="J30" s="35">
        <v>204.25</v>
      </c>
      <c r="K30" s="35">
        <v>47.05</v>
      </c>
      <c r="L30" s="35">
        <v>157.6</v>
      </c>
      <c r="M30" s="35">
        <v>433.1</v>
      </c>
      <c r="N30" s="35">
        <v>29.5</v>
      </c>
      <c r="O30" s="35">
        <v>395</v>
      </c>
      <c r="P30" s="35">
        <v>397.49285714285719</v>
      </c>
      <c r="Q30" s="35">
        <v>320.08333333333331</v>
      </c>
      <c r="R30" s="35">
        <v>177.9</v>
      </c>
      <c r="S30" s="53" t="s">
        <v>238</v>
      </c>
      <c r="T30" s="35">
        <v>208.75</v>
      </c>
      <c r="U30" s="35">
        <v>73.900000000000006</v>
      </c>
      <c r="V30" s="35">
        <v>28.8</v>
      </c>
      <c r="W30" s="35">
        <v>49.3</v>
      </c>
      <c r="X30" s="35">
        <v>110.4</v>
      </c>
      <c r="Y30" s="53" t="s">
        <v>260</v>
      </c>
      <c r="Z30" s="53" t="s">
        <v>260</v>
      </c>
      <c r="AA30" s="35">
        <v>459.45</v>
      </c>
      <c r="AB30" s="35">
        <v>284.89999999999998</v>
      </c>
      <c r="AC30" s="35">
        <v>73.849999999999994</v>
      </c>
      <c r="AD30" s="35">
        <v>453.85</v>
      </c>
      <c r="AE30" s="35">
        <v>60.15</v>
      </c>
      <c r="AF30" s="35">
        <v>56.85</v>
      </c>
      <c r="AG30" s="35">
        <v>25.6</v>
      </c>
    </row>
    <row r="31" spans="2:33" s="127" customFormat="1">
      <c r="B31" s="138" t="s">
        <v>77</v>
      </c>
      <c r="C31" s="139" t="s">
        <v>5</v>
      </c>
      <c r="D31" s="35" t="s">
        <v>29</v>
      </c>
      <c r="E31" s="53" t="s">
        <v>155</v>
      </c>
      <c r="F31" s="140" t="s">
        <v>274</v>
      </c>
      <c r="G31" s="36">
        <v>6.45</v>
      </c>
      <c r="H31" s="53" t="s">
        <v>29</v>
      </c>
      <c r="I31" s="36">
        <v>8.85</v>
      </c>
      <c r="J31" s="35">
        <v>119.25</v>
      </c>
      <c r="K31" s="35">
        <v>25.85</v>
      </c>
      <c r="L31" s="35">
        <v>88.15</v>
      </c>
      <c r="M31" s="35">
        <v>241.2</v>
      </c>
      <c r="N31" s="35">
        <v>13.55</v>
      </c>
      <c r="O31" s="35">
        <v>203.5</v>
      </c>
      <c r="P31" s="3" t="s">
        <v>271</v>
      </c>
      <c r="Q31" s="35">
        <v>149.46666666666667</v>
      </c>
      <c r="R31" s="3" t="s">
        <v>325</v>
      </c>
      <c r="S31" s="53" t="s">
        <v>238</v>
      </c>
      <c r="T31" s="35">
        <v>99.75</v>
      </c>
      <c r="U31" s="35">
        <v>29.4</v>
      </c>
      <c r="V31" s="35">
        <v>12.6</v>
      </c>
      <c r="W31" s="35">
        <v>16</v>
      </c>
      <c r="X31" s="35">
        <v>63.05</v>
      </c>
      <c r="Y31" s="53" t="s">
        <v>260</v>
      </c>
      <c r="Z31" s="53" t="s">
        <v>260</v>
      </c>
      <c r="AA31" s="35">
        <v>229.35</v>
      </c>
      <c r="AB31" s="35">
        <v>152.69999999999999</v>
      </c>
      <c r="AC31" s="35">
        <v>39.700000000000003</v>
      </c>
      <c r="AD31" s="35">
        <v>235.75</v>
      </c>
      <c r="AE31" s="35">
        <v>36</v>
      </c>
      <c r="AF31" s="35">
        <v>33.950000000000003</v>
      </c>
      <c r="AG31" s="35">
        <v>10</v>
      </c>
    </row>
    <row r="32" spans="2:33" s="128" customFormat="1">
      <c r="B32" s="141" t="s">
        <v>78</v>
      </c>
      <c r="C32" s="142" t="s">
        <v>5</v>
      </c>
      <c r="D32" s="41" t="s">
        <v>42</v>
      </c>
      <c r="E32" s="41">
        <v>18.129348865834871</v>
      </c>
      <c r="F32" s="88">
        <v>203.5</v>
      </c>
      <c r="G32" s="143">
        <v>0.81982102791657929</v>
      </c>
      <c r="H32" s="42">
        <v>5.380752148224639</v>
      </c>
      <c r="I32" s="41">
        <v>13.529321012836878</v>
      </c>
      <c r="J32" s="41">
        <v>160</v>
      </c>
      <c r="K32" s="41">
        <v>64.5</v>
      </c>
      <c r="L32" s="41">
        <v>148.5</v>
      </c>
      <c r="M32" s="41">
        <v>228</v>
      </c>
      <c r="N32" s="41">
        <v>40.449237362903609</v>
      </c>
      <c r="O32" s="41">
        <v>204.35417383551493</v>
      </c>
      <c r="P32" s="41">
        <v>196.32131231780451</v>
      </c>
      <c r="Q32" s="41">
        <v>94.521104452338136</v>
      </c>
      <c r="R32" s="41">
        <v>112.83012880200978</v>
      </c>
      <c r="S32" s="42">
        <v>5.9787645415290953</v>
      </c>
      <c r="T32" s="41">
        <v>53.260608520137147</v>
      </c>
      <c r="U32" s="41">
        <v>32</v>
      </c>
      <c r="V32" s="42">
        <v>4.3655417752307333</v>
      </c>
      <c r="W32" s="41">
        <v>42</v>
      </c>
      <c r="X32" s="41">
        <v>45.5</v>
      </c>
      <c r="Y32" s="41">
        <v>19</v>
      </c>
      <c r="Z32" s="42">
        <v>9.35</v>
      </c>
      <c r="AA32" s="41">
        <v>223.5</v>
      </c>
      <c r="AB32" s="41">
        <v>122.5</v>
      </c>
      <c r="AC32" s="41">
        <v>56.5</v>
      </c>
      <c r="AD32" s="41">
        <v>189.5</v>
      </c>
      <c r="AE32" s="41">
        <v>81.5</v>
      </c>
      <c r="AF32" s="41">
        <v>112</v>
      </c>
      <c r="AG32" s="42">
        <v>9.0791262786895111</v>
      </c>
    </row>
    <row r="33" spans="2:59" s="128" customFormat="1">
      <c r="B33" s="141" t="s">
        <v>81</v>
      </c>
      <c r="C33" s="142" t="s">
        <v>5</v>
      </c>
      <c r="D33" s="41" t="s">
        <v>16</v>
      </c>
      <c r="E33" s="42">
        <v>7.2682029826972947</v>
      </c>
      <c r="F33" s="88">
        <v>3215</v>
      </c>
      <c r="G33" s="41" t="s">
        <v>12</v>
      </c>
      <c r="H33" s="41" t="s">
        <v>12</v>
      </c>
      <c r="I33" s="41">
        <v>21.546071899549972</v>
      </c>
      <c r="J33" s="41" t="s">
        <v>245</v>
      </c>
      <c r="K33" s="41" t="s">
        <v>245</v>
      </c>
      <c r="L33" s="41" t="s">
        <v>245</v>
      </c>
      <c r="M33" s="41" t="s">
        <v>301</v>
      </c>
      <c r="N33" s="56" t="s">
        <v>29</v>
      </c>
      <c r="O33" s="41" t="s">
        <v>162</v>
      </c>
      <c r="P33" s="41">
        <v>1770</v>
      </c>
      <c r="Q33" s="41">
        <v>439</v>
      </c>
      <c r="R33" s="41">
        <v>609.60004535867722</v>
      </c>
      <c r="S33" s="41" t="s">
        <v>15</v>
      </c>
      <c r="T33" s="41">
        <v>167.00503967403259</v>
      </c>
      <c r="U33" s="41" t="s">
        <v>16</v>
      </c>
      <c r="V33" s="41" t="s">
        <v>21</v>
      </c>
      <c r="W33" s="41" t="s">
        <v>15</v>
      </c>
      <c r="X33" s="41">
        <v>49.5</v>
      </c>
      <c r="Y33" s="41" t="s">
        <v>178</v>
      </c>
      <c r="Z33" s="41" t="s">
        <v>163</v>
      </c>
      <c r="AA33" s="41" t="s">
        <v>302</v>
      </c>
      <c r="AB33" s="41">
        <v>334</v>
      </c>
      <c r="AC33" s="41">
        <v>223</v>
      </c>
      <c r="AD33" s="41">
        <v>328</v>
      </c>
      <c r="AE33" s="41">
        <v>148</v>
      </c>
      <c r="AF33" s="41">
        <v>141.5</v>
      </c>
      <c r="AG33" s="41">
        <v>13.106541142553123</v>
      </c>
    </row>
    <row r="34" spans="2:59" s="128" customFormat="1">
      <c r="B34" s="141" t="s">
        <v>82</v>
      </c>
      <c r="C34" s="142" t="s">
        <v>5</v>
      </c>
      <c r="D34" s="41" t="s">
        <v>34</v>
      </c>
      <c r="E34" s="41">
        <v>133.25</v>
      </c>
      <c r="F34" s="41">
        <v>20065</v>
      </c>
      <c r="G34" s="41">
        <v>562.65</v>
      </c>
      <c r="H34" s="41">
        <v>37.260000000000005</v>
      </c>
      <c r="I34" s="41">
        <v>897.40000000000009</v>
      </c>
      <c r="J34" s="41">
        <v>524.12</v>
      </c>
      <c r="K34" s="41">
        <v>108.32</v>
      </c>
      <c r="L34" s="41">
        <v>445.82</v>
      </c>
      <c r="M34" s="41">
        <v>16673.18</v>
      </c>
      <c r="N34" s="41">
        <v>844.6</v>
      </c>
      <c r="O34" s="41">
        <v>16036.999999999998</v>
      </c>
      <c r="P34" s="41">
        <v>17838.107391304347</v>
      </c>
      <c r="Q34" s="41">
        <v>12045.529411764706</v>
      </c>
      <c r="R34" s="41">
        <v>6939.196190476192</v>
      </c>
      <c r="S34" s="41">
        <v>724</v>
      </c>
      <c r="T34" s="41">
        <v>8100</v>
      </c>
      <c r="U34" s="41">
        <v>3095.3490000000002</v>
      </c>
      <c r="V34" s="41">
        <v>406</v>
      </c>
      <c r="W34" s="41">
        <v>2089.9009999999998</v>
      </c>
      <c r="X34" s="41">
        <v>132.13</v>
      </c>
      <c r="Y34" s="42">
        <v>9.11</v>
      </c>
      <c r="Z34" s="41">
        <v>12.42</v>
      </c>
      <c r="AA34" s="41">
        <v>10946.84</v>
      </c>
      <c r="AB34" s="41">
        <v>841</v>
      </c>
      <c r="AC34" s="41">
        <v>68.09</v>
      </c>
      <c r="AD34" s="41">
        <v>1162.29</v>
      </c>
      <c r="AE34" s="41">
        <v>79.709999999999994</v>
      </c>
      <c r="AF34" s="41">
        <v>56.63</v>
      </c>
      <c r="AG34" s="41">
        <v>69.034999999999997</v>
      </c>
      <c r="BG34" s="121"/>
    </row>
    <row r="35" spans="2:59" s="128" customFormat="1">
      <c r="B35" s="141" t="s">
        <v>83</v>
      </c>
      <c r="C35" s="142" t="s">
        <v>5</v>
      </c>
      <c r="D35" s="41" t="s">
        <v>42</v>
      </c>
      <c r="E35" s="41">
        <v>14.86</v>
      </c>
      <c r="F35" s="41">
        <v>5514</v>
      </c>
      <c r="G35" s="41">
        <v>181.14999999999998</v>
      </c>
      <c r="H35" s="42">
        <v>9.4154999999999998</v>
      </c>
      <c r="I35" s="41">
        <v>111.6</v>
      </c>
      <c r="J35" s="41">
        <v>692.87</v>
      </c>
      <c r="K35" s="41">
        <v>136.53</v>
      </c>
      <c r="L35" s="41">
        <v>715.52</v>
      </c>
      <c r="M35" s="41">
        <v>26785.49</v>
      </c>
      <c r="N35" s="41">
        <v>316.3</v>
      </c>
      <c r="O35" s="41">
        <v>1799.6</v>
      </c>
      <c r="P35" s="41">
        <v>1857.7273913043477</v>
      </c>
      <c r="Q35" s="41">
        <v>1990.5731249999999</v>
      </c>
      <c r="R35" s="41">
        <v>1083.5148947368421</v>
      </c>
      <c r="S35" s="41">
        <v>132.875</v>
      </c>
      <c r="T35" s="41">
        <v>774.75</v>
      </c>
      <c r="U35" s="41">
        <v>1098.2159999999999</v>
      </c>
      <c r="V35" s="41">
        <v>221.9</v>
      </c>
      <c r="W35" s="41">
        <v>397.488</v>
      </c>
      <c r="X35" s="41">
        <v>138.24</v>
      </c>
      <c r="Y35" s="41">
        <v>21.94</v>
      </c>
      <c r="Z35" s="41">
        <v>29.45</v>
      </c>
      <c r="AA35" s="41">
        <v>17364.419999999998</v>
      </c>
      <c r="AB35" s="41">
        <v>767.62</v>
      </c>
      <c r="AC35" s="41">
        <v>41.03</v>
      </c>
      <c r="AD35" s="41">
        <v>960.15</v>
      </c>
      <c r="AE35" s="41">
        <v>58.43</v>
      </c>
      <c r="AF35" s="41">
        <v>32.840000000000003</v>
      </c>
      <c r="AG35" s="41">
        <v>45.1</v>
      </c>
      <c r="BG35" s="121"/>
    </row>
    <row r="36" spans="2:59" s="128" customFormat="1">
      <c r="B36" s="141" t="s">
        <v>84</v>
      </c>
      <c r="C36" s="142" t="s">
        <v>5</v>
      </c>
      <c r="D36" s="41" t="s">
        <v>44</v>
      </c>
      <c r="E36" s="41">
        <v>11.219999999999999</v>
      </c>
      <c r="F36" s="41">
        <v>37807</v>
      </c>
      <c r="G36" s="41">
        <v>150.94999999999999</v>
      </c>
      <c r="H36" s="41">
        <v>19.305</v>
      </c>
      <c r="I36" s="41">
        <v>148.55000000000001</v>
      </c>
      <c r="J36" s="41">
        <v>962.13</v>
      </c>
      <c r="K36" s="41">
        <v>136.13999999999999</v>
      </c>
      <c r="L36" s="41">
        <v>956.67</v>
      </c>
      <c r="M36" s="41">
        <v>36515.79</v>
      </c>
      <c r="N36" s="41">
        <v>297.3</v>
      </c>
      <c r="O36" s="41">
        <v>3395</v>
      </c>
      <c r="P36" s="56">
        <v>4021.9204347826094</v>
      </c>
      <c r="Q36" s="56">
        <v>4080.129375</v>
      </c>
      <c r="R36" s="56">
        <v>2082.8809999999999</v>
      </c>
      <c r="S36" s="41">
        <v>209.97499999999999</v>
      </c>
      <c r="T36" s="41">
        <v>1491.5</v>
      </c>
      <c r="U36" s="41">
        <v>2075.556</v>
      </c>
      <c r="V36" s="56" t="s">
        <v>41</v>
      </c>
      <c r="W36" s="56">
        <v>840.87400000000002</v>
      </c>
      <c r="X36" s="41">
        <v>102.96</v>
      </c>
      <c r="Y36" s="41">
        <v>29.75</v>
      </c>
      <c r="Z36" s="41">
        <v>32.18</v>
      </c>
      <c r="AA36" s="41">
        <v>24041.94</v>
      </c>
      <c r="AB36" s="41">
        <v>969.27</v>
      </c>
      <c r="AC36" s="41">
        <v>58.88</v>
      </c>
      <c r="AD36" s="41">
        <v>1773.32</v>
      </c>
      <c r="AE36" s="41">
        <v>65.900000000000006</v>
      </c>
      <c r="AF36" s="41">
        <v>37.4</v>
      </c>
      <c r="AG36" s="41">
        <v>45.72</v>
      </c>
      <c r="BG36" s="121"/>
    </row>
    <row r="37" spans="2:59" s="128" customFormat="1">
      <c r="B37" s="144" t="s">
        <v>85</v>
      </c>
      <c r="C37" s="145" t="s">
        <v>5</v>
      </c>
      <c r="D37" s="113" t="s">
        <v>86</v>
      </c>
      <c r="E37" s="113" t="s">
        <v>218</v>
      </c>
      <c r="F37" s="112" t="s">
        <v>156</v>
      </c>
      <c r="G37" s="113" t="s">
        <v>218</v>
      </c>
      <c r="H37" s="113" t="s">
        <v>218</v>
      </c>
      <c r="I37" s="113" t="s">
        <v>218</v>
      </c>
      <c r="J37" s="112">
        <v>126.05</v>
      </c>
      <c r="K37" s="112">
        <v>25.99</v>
      </c>
      <c r="L37" s="112">
        <v>119.18</v>
      </c>
      <c r="M37" s="112">
        <v>3113.18</v>
      </c>
      <c r="N37" s="113" t="s">
        <v>219</v>
      </c>
      <c r="O37" s="113" t="s">
        <v>219</v>
      </c>
      <c r="P37" s="113" t="s">
        <v>255</v>
      </c>
      <c r="Q37" s="113">
        <v>170</v>
      </c>
      <c r="R37" s="113">
        <v>89</v>
      </c>
      <c r="S37" s="113" t="s">
        <v>287</v>
      </c>
      <c r="T37" s="113" t="s">
        <v>287</v>
      </c>
      <c r="U37" s="113">
        <v>69.218999999999994</v>
      </c>
      <c r="V37" s="113" t="s">
        <v>218</v>
      </c>
      <c r="W37" s="113">
        <v>23</v>
      </c>
      <c r="X37" s="112">
        <v>17.36</v>
      </c>
      <c r="Y37" s="115">
        <v>7.16</v>
      </c>
      <c r="Z37" s="115">
        <v>7.54</v>
      </c>
      <c r="AA37" s="112">
        <v>2044.52</v>
      </c>
      <c r="AB37" s="112">
        <v>78.569999999999993</v>
      </c>
      <c r="AC37" s="115">
        <v>3.79</v>
      </c>
      <c r="AD37" s="112">
        <v>127.25</v>
      </c>
      <c r="AE37" s="112">
        <v>10.01</v>
      </c>
      <c r="AF37" s="115">
        <v>7.24</v>
      </c>
      <c r="AG37" s="113" t="s">
        <v>218</v>
      </c>
      <c r="BG37" s="2"/>
    </row>
    <row r="38" spans="2:59" s="128" customFormat="1">
      <c r="B38" s="144" t="s">
        <v>87</v>
      </c>
      <c r="C38" s="145" t="s">
        <v>5</v>
      </c>
      <c r="D38" s="112" t="s">
        <v>20</v>
      </c>
      <c r="E38" s="112">
        <v>10.895</v>
      </c>
      <c r="F38" s="112">
        <v>3494.4</v>
      </c>
      <c r="G38" s="112">
        <v>124</v>
      </c>
      <c r="H38" s="115">
        <v>8.3574999999999999</v>
      </c>
      <c r="I38" s="112">
        <v>66.95</v>
      </c>
      <c r="J38" s="112">
        <v>1097.07</v>
      </c>
      <c r="K38" s="112">
        <v>282.99</v>
      </c>
      <c r="L38" s="112">
        <v>1174.78</v>
      </c>
      <c r="M38" s="112">
        <v>32711.9</v>
      </c>
      <c r="N38" s="112">
        <v>392.5</v>
      </c>
      <c r="O38" s="112">
        <v>949.5</v>
      </c>
      <c r="P38" s="112">
        <v>948.42130434782621</v>
      </c>
      <c r="Q38" s="112">
        <v>1132.7731250000002</v>
      </c>
      <c r="R38" s="112">
        <v>687.11042105263152</v>
      </c>
      <c r="S38" s="112">
        <v>73.825000000000003</v>
      </c>
      <c r="T38" s="112">
        <v>287.57500000000005</v>
      </c>
      <c r="U38" s="112">
        <v>900.09699999999998</v>
      </c>
      <c r="V38" s="112">
        <v>355.4</v>
      </c>
      <c r="W38" s="112">
        <v>296.548</v>
      </c>
      <c r="X38" s="112">
        <v>138.1</v>
      </c>
      <c r="Y38" s="112">
        <v>52.12</v>
      </c>
      <c r="Z38" s="112">
        <v>50.77</v>
      </c>
      <c r="AA38" s="112">
        <v>18693.34</v>
      </c>
      <c r="AB38" s="112">
        <v>747.61</v>
      </c>
      <c r="AC38" s="112">
        <v>42.86</v>
      </c>
      <c r="AD38" s="112">
        <v>1508.94</v>
      </c>
      <c r="AE38" s="112">
        <v>122.14</v>
      </c>
      <c r="AF38" s="112">
        <v>64.87</v>
      </c>
      <c r="AG38" s="112">
        <v>19.659999999999997</v>
      </c>
      <c r="BG38" s="121"/>
    </row>
    <row r="39" spans="2:59" s="128" customFormat="1">
      <c r="B39" s="144" t="s">
        <v>88</v>
      </c>
      <c r="C39" s="145" t="s">
        <v>5</v>
      </c>
      <c r="D39" s="112" t="s">
        <v>22</v>
      </c>
      <c r="E39" s="115">
        <v>1.9565000000000003</v>
      </c>
      <c r="F39" s="112" t="s">
        <v>156</v>
      </c>
      <c r="G39" s="112">
        <v>38.944999999999993</v>
      </c>
      <c r="H39" s="115">
        <v>4.1654999999999998</v>
      </c>
      <c r="I39" s="112">
        <v>19.215</v>
      </c>
      <c r="J39" s="112">
        <v>546.51</v>
      </c>
      <c r="K39" s="112">
        <v>108.53</v>
      </c>
      <c r="L39" s="112">
        <v>904.79</v>
      </c>
      <c r="M39" s="112">
        <v>25950.84</v>
      </c>
      <c r="N39" s="112">
        <v>128.42000000000002</v>
      </c>
      <c r="O39" s="112">
        <v>277.3</v>
      </c>
      <c r="P39" s="112">
        <v>289.94391304347835</v>
      </c>
      <c r="Q39" s="112">
        <v>323.42125000000004</v>
      </c>
      <c r="R39" s="112">
        <v>200.07094736842106</v>
      </c>
      <c r="S39" s="112">
        <v>31.517499999999998</v>
      </c>
      <c r="T39" s="112">
        <v>45.867500000000007</v>
      </c>
      <c r="U39" s="112">
        <v>316.05</v>
      </c>
      <c r="V39" s="112">
        <v>84.78</v>
      </c>
      <c r="W39" s="112">
        <v>94.828000000000003</v>
      </c>
      <c r="X39" s="112">
        <v>53.4</v>
      </c>
      <c r="Y39" s="112">
        <v>30.84</v>
      </c>
      <c r="Z39" s="112">
        <v>36.61</v>
      </c>
      <c r="AA39" s="112">
        <v>12437.82</v>
      </c>
      <c r="AB39" s="112">
        <v>503.17</v>
      </c>
      <c r="AC39" s="112">
        <v>31.52</v>
      </c>
      <c r="AD39" s="112">
        <v>735.02</v>
      </c>
      <c r="AE39" s="112">
        <v>44.97</v>
      </c>
      <c r="AF39" s="112">
        <v>18.97</v>
      </c>
      <c r="AG39" s="115">
        <v>5.4139999999999997</v>
      </c>
      <c r="BG39" s="2"/>
    </row>
    <row r="40" spans="2:59" s="128" customFormat="1">
      <c r="B40" s="144" t="s">
        <v>89</v>
      </c>
      <c r="C40" s="145" t="s">
        <v>5</v>
      </c>
      <c r="D40" s="112" t="s">
        <v>46</v>
      </c>
      <c r="E40" s="114" t="s">
        <v>48</v>
      </c>
      <c r="F40" s="112">
        <v>1269.0999999999999</v>
      </c>
      <c r="G40" s="115">
        <v>9.0380000000000003</v>
      </c>
      <c r="H40" s="113" t="s">
        <v>48</v>
      </c>
      <c r="I40" s="115">
        <v>5.1944999999999997</v>
      </c>
      <c r="J40" s="112">
        <v>224.06</v>
      </c>
      <c r="K40" s="112">
        <v>47.43</v>
      </c>
      <c r="L40" s="112">
        <v>492.17</v>
      </c>
      <c r="M40" s="112">
        <v>17788.240000000002</v>
      </c>
      <c r="N40" s="112">
        <v>32.39</v>
      </c>
      <c r="O40" s="112">
        <v>53.64</v>
      </c>
      <c r="P40" s="112">
        <v>661.46899999999994</v>
      </c>
      <c r="Q40" s="112">
        <v>52.733846153846159</v>
      </c>
      <c r="R40" s="112">
        <v>49.246315789473691</v>
      </c>
      <c r="S40" s="113" t="s">
        <v>122</v>
      </c>
      <c r="T40" s="112" t="s">
        <v>122</v>
      </c>
      <c r="U40" s="112">
        <v>78.736999999999995</v>
      </c>
      <c r="V40" s="112">
        <v>17.073</v>
      </c>
      <c r="W40" s="112">
        <v>22.591999999999999</v>
      </c>
      <c r="X40" s="112">
        <v>40.44</v>
      </c>
      <c r="Y40" s="112">
        <v>13.47</v>
      </c>
      <c r="Z40" s="112">
        <v>20.69</v>
      </c>
      <c r="AA40" s="112">
        <v>17829.47</v>
      </c>
      <c r="AB40" s="112">
        <v>269.83999999999997</v>
      </c>
      <c r="AC40" s="112">
        <v>19.61</v>
      </c>
      <c r="AD40" s="112">
        <v>759.19</v>
      </c>
      <c r="AE40" s="112">
        <v>17.43</v>
      </c>
      <c r="AF40" s="115">
        <v>6.44</v>
      </c>
      <c r="AG40" s="113" t="s">
        <v>48</v>
      </c>
      <c r="BG40" s="121"/>
    </row>
    <row r="41" spans="2:59" s="128" customFormat="1">
      <c r="B41" s="144" t="s">
        <v>90</v>
      </c>
      <c r="C41" s="145" t="s">
        <v>5</v>
      </c>
      <c r="D41" s="113" t="s">
        <v>8</v>
      </c>
      <c r="E41" s="113" t="s">
        <v>11</v>
      </c>
      <c r="F41" s="112">
        <v>71</v>
      </c>
      <c r="G41" s="113" t="s">
        <v>11</v>
      </c>
      <c r="H41" s="113" t="s">
        <v>11</v>
      </c>
      <c r="I41" s="113" t="s">
        <v>11</v>
      </c>
      <c r="J41" s="112">
        <v>14.01</v>
      </c>
      <c r="K41" s="115">
        <v>4</v>
      </c>
      <c r="L41" s="112">
        <v>26.85</v>
      </c>
      <c r="M41" s="112">
        <v>2100.1799999999998</v>
      </c>
      <c r="N41" s="115">
        <v>3.25</v>
      </c>
      <c r="O41" s="115">
        <v>4.2680000000000007</v>
      </c>
      <c r="P41" s="113" t="s">
        <v>166</v>
      </c>
      <c r="Q41" s="113" t="s">
        <v>298</v>
      </c>
      <c r="R41" s="114">
        <v>1.7</v>
      </c>
      <c r="S41" s="113" t="s">
        <v>41</v>
      </c>
      <c r="T41" s="113" t="s">
        <v>41</v>
      </c>
      <c r="U41" s="115">
        <v>6.319</v>
      </c>
      <c r="V41" s="113" t="s">
        <v>11</v>
      </c>
      <c r="W41" s="114">
        <v>1.7010000000000001</v>
      </c>
      <c r="X41" s="115">
        <v>1.39</v>
      </c>
      <c r="Y41" s="115">
        <v>1.22</v>
      </c>
      <c r="Z41" s="115">
        <v>1.1100000000000001</v>
      </c>
      <c r="AA41" s="112">
        <v>664.58</v>
      </c>
      <c r="AB41" s="115">
        <v>8.51</v>
      </c>
      <c r="AC41" s="115">
        <v>1.4</v>
      </c>
      <c r="AD41" s="112">
        <v>55.02</v>
      </c>
      <c r="AE41" s="115">
        <v>1.27</v>
      </c>
      <c r="AF41" s="115">
        <v>1.07</v>
      </c>
      <c r="AG41" s="113" t="s">
        <v>11</v>
      </c>
      <c r="BG41" s="121"/>
    </row>
    <row r="42" spans="2:59" s="128" customFormat="1">
      <c r="B42" s="144" t="s">
        <v>91</v>
      </c>
      <c r="C42" s="145" t="s">
        <v>5</v>
      </c>
      <c r="D42" s="113" t="s">
        <v>23</v>
      </c>
      <c r="E42" s="113" t="s">
        <v>48</v>
      </c>
      <c r="F42" s="112">
        <v>51.5</v>
      </c>
      <c r="G42" s="113" t="s">
        <v>48</v>
      </c>
      <c r="H42" s="113" t="s">
        <v>48</v>
      </c>
      <c r="I42" s="113" t="s">
        <v>48</v>
      </c>
      <c r="J42" s="115">
        <v>7.48</v>
      </c>
      <c r="K42" s="115">
        <v>4.16</v>
      </c>
      <c r="L42" s="112">
        <v>25.34</v>
      </c>
      <c r="M42" s="112">
        <v>2255.6799999999998</v>
      </c>
      <c r="N42" s="113" t="s">
        <v>80</v>
      </c>
      <c r="O42" s="113" t="s">
        <v>80</v>
      </c>
      <c r="P42" s="113" t="s">
        <v>123</v>
      </c>
      <c r="Q42" s="113" t="s">
        <v>123</v>
      </c>
      <c r="R42" s="113" t="s">
        <v>23</v>
      </c>
      <c r="S42" s="113" t="s">
        <v>199</v>
      </c>
      <c r="T42" s="113" t="s">
        <v>199</v>
      </c>
      <c r="U42" s="113" t="s">
        <v>23</v>
      </c>
      <c r="V42" s="113" t="s">
        <v>48</v>
      </c>
      <c r="W42" s="113" t="s">
        <v>23</v>
      </c>
      <c r="X42" s="146">
        <v>0.56000000000000005</v>
      </c>
      <c r="Y42" s="146">
        <v>0.82</v>
      </c>
      <c r="Z42" s="146">
        <v>0.81</v>
      </c>
      <c r="AA42" s="112">
        <v>473.85</v>
      </c>
      <c r="AB42" s="115">
        <v>3.71</v>
      </c>
      <c r="AC42" s="146">
        <v>0.54</v>
      </c>
      <c r="AD42" s="112">
        <v>38.630000000000003</v>
      </c>
      <c r="AE42" s="146">
        <v>0.79</v>
      </c>
      <c r="AF42" s="146">
        <v>0.85</v>
      </c>
      <c r="AG42" s="113" t="s">
        <v>48</v>
      </c>
      <c r="BG42" s="121"/>
    </row>
    <row r="43" spans="2:59" s="128" customFormat="1">
      <c r="B43" s="144" t="s">
        <v>92</v>
      </c>
      <c r="C43" s="145" t="s">
        <v>5</v>
      </c>
      <c r="D43" s="113" t="s">
        <v>19</v>
      </c>
      <c r="E43" s="113" t="s">
        <v>48</v>
      </c>
      <c r="F43" s="112">
        <v>25.7</v>
      </c>
      <c r="G43" s="113" t="s">
        <v>48</v>
      </c>
      <c r="H43" s="113" t="s">
        <v>48</v>
      </c>
      <c r="I43" s="113" t="s">
        <v>48</v>
      </c>
      <c r="J43" s="115">
        <v>5.53</v>
      </c>
      <c r="K43" s="115">
        <v>2.48</v>
      </c>
      <c r="L43" s="112">
        <v>14.82</v>
      </c>
      <c r="M43" s="112">
        <v>1684.92</v>
      </c>
      <c r="N43" s="113" t="s">
        <v>80</v>
      </c>
      <c r="O43" s="113" t="s">
        <v>80</v>
      </c>
      <c r="P43" s="113" t="s">
        <v>291</v>
      </c>
      <c r="Q43" s="113" t="s">
        <v>291</v>
      </c>
      <c r="R43" s="113" t="s">
        <v>19</v>
      </c>
      <c r="S43" s="113" t="s">
        <v>199</v>
      </c>
      <c r="T43" s="113" t="s">
        <v>199</v>
      </c>
      <c r="U43" s="113" t="s">
        <v>19</v>
      </c>
      <c r="V43" s="113" t="s">
        <v>48</v>
      </c>
      <c r="W43" s="113" t="s">
        <v>19</v>
      </c>
      <c r="X43" s="146">
        <v>0.26</v>
      </c>
      <c r="Y43" s="146">
        <v>0.45</v>
      </c>
      <c r="Z43" s="146">
        <v>0.39</v>
      </c>
      <c r="AA43" s="112">
        <v>388.6</v>
      </c>
      <c r="AB43" s="115">
        <v>2.4</v>
      </c>
      <c r="AC43" s="146">
        <v>0.32</v>
      </c>
      <c r="AD43" s="112">
        <v>23.98</v>
      </c>
      <c r="AE43" s="146">
        <v>0.49</v>
      </c>
      <c r="AF43" s="146">
        <v>0.46</v>
      </c>
      <c r="AG43" s="113" t="s">
        <v>48</v>
      </c>
      <c r="BG43" s="121"/>
    </row>
    <row r="44" spans="2:59" s="128" customFormat="1">
      <c r="B44" s="147" t="s">
        <v>93</v>
      </c>
      <c r="C44" s="148" t="s">
        <v>5</v>
      </c>
      <c r="D44" s="46" t="s">
        <v>31</v>
      </c>
      <c r="E44" s="46" t="s">
        <v>8</v>
      </c>
      <c r="F44" s="45">
        <v>656.58072693516579</v>
      </c>
      <c r="G44" s="46" t="s">
        <v>8</v>
      </c>
      <c r="H44" s="46" t="s">
        <v>6</v>
      </c>
      <c r="I44" s="46" t="s">
        <v>33</v>
      </c>
      <c r="J44" s="45" t="s">
        <v>110</v>
      </c>
      <c r="K44" s="45" t="s">
        <v>107</v>
      </c>
      <c r="L44" s="45" t="s">
        <v>110</v>
      </c>
      <c r="M44" s="45" t="s">
        <v>303</v>
      </c>
      <c r="N44" s="59" t="s">
        <v>98</v>
      </c>
      <c r="O44" s="46" t="s">
        <v>282</v>
      </c>
      <c r="P44" s="58" t="s">
        <v>172</v>
      </c>
      <c r="Q44" s="59" t="s">
        <v>44</v>
      </c>
      <c r="R44" s="59" t="s">
        <v>172</v>
      </c>
      <c r="S44" s="46" t="s">
        <v>23</v>
      </c>
      <c r="T44" s="46" t="s">
        <v>282</v>
      </c>
      <c r="U44" s="46" t="s">
        <v>30</v>
      </c>
      <c r="V44" s="59" t="s">
        <v>41</v>
      </c>
      <c r="W44" s="59" t="s">
        <v>28</v>
      </c>
      <c r="X44" s="45" t="s">
        <v>121</v>
      </c>
      <c r="Y44" s="45" t="s">
        <v>270</v>
      </c>
      <c r="Z44" s="45" t="s">
        <v>114</v>
      </c>
      <c r="AA44" s="45" t="s">
        <v>305</v>
      </c>
      <c r="AB44" s="45" t="s">
        <v>110</v>
      </c>
      <c r="AC44" s="45" t="s">
        <v>110</v>
      </c>
      <c r="AD44" s="45" t="s">
        <v>306</v>
      </c>
      <c r="AE44" s="45" t="s">
        <v>110</v>
      </c>
      <c r="AF44" s="45" t="s">
        <v>270</v>
      </c>
      <c r="AG44" s="46" t="s">
        <v>19</v>
      </c>
    </row>
    <row r="45" spans="2:59" s="128" customFormat="1">
      <c r="B45" s="147" t="s">
        <v>104</v>
      </c>
      <c r="C45" s="148" t="s">
        <v>5</v>
      </c>
      <c r="D45" s="46" t="s">
        <v>252</v>
      </c>
      <c r="E45" s="46" t="s">
        <v>43</v>
      </c>
      <c r="F45" s="45">
        <v>858.39579921774077</v>
      </c>
      <c r="G45" s="46" t="s">
        <v>43</v>
      </c>
      <c r="H45" s="46" t="s">
        <v>43</v>
      </c>
      <c r="I45" s="46" t="s">
        <v>27</v>
      </c>
      <c r="J45" s="45" t="s">
        <v>307</v>
      </c>
      <c r="K45" s="45" t="s">
        <v>308</v>
      </c>
      <c r="L45" s="45" t="s">
        <v>308</v>
      </c>
      <c r="M45" s="45" t="s">
        <v>309</v>
      </c>
      <c r="N45" s="46" t="s">
        <v>172</v>
      </c>
      <c r="O45" s="46" t="s">
        <v>268</v>
      </c>
      <c r="P45" s="4" t="s">
        <v>162</v>
      </c>
      <c r="Q45" s="5" t="s">
        <v>19</v>
      </c>
      <c r="R45" s="5" t="s">
        <v>162</v>
      </c>
      <c r="S45" s="46" t="s">
        <v>102</v>
      </c>
      <c r="T45" s="46" t="s">
        <v>268</v>
      </c>
      <c r="U45" s="46" t="s">
        <v>250</v>
      </c>
      <c r="V45" s="46" t="s">
        <v>289</v>
      </c>
      <c r="W45" s="46" t="s">
        <v>270</v>
      </c>
      <c r="X45" s="45" t="s">
        <v>226</v>
      </c>
      <c r="Y45" s="45" t="s">
        <v>317</v>
      </c>
      <c r="Z45" s="45" t="s">
        <v>226</v>
      </c>
      <c r="AA45" s="45" t="s">
        <v>311</v>
      </c>
      <c r="AB45" s="45" t="s">
        <v>312</v>
      </c>
      <c r="AC45" s="45" t="s">
        <v>313</v>
      </c>
      <c r="AD45" s="45" t="s">
        <v>314</v>
      </c>
      <c r="AE45" s="45" t="s">
        <v>315</v>
      </c>
      <c r="AF45" s="45" t="s">
        <v>316</v>
      </c>
      <c r="AG45" s="46" t="s">
        <v>94</v>
      </c>
    </row>
    <row r="46" spans="2:59" s="128" customFormat="1">
      <c r="B46" s="147" t="s">
        <v>113</v>
      </c>
      <c r="C46" s="148" t="s">
        <v>5</v>
      </c>
      <c r="D46" s="46" t="s">
        <v>321</v>
      </c>
      <c r="E46" s="59" t="s">
        <v>41</v>
      </c>
      <c r="F46" s="4" t="s">
        <v>329</v>
      </c>
      <c r="G46" s="59" t="s">
        <v>41</v>
      </c>
      <c r="H46" s="46" t="s">
        <v>42</v>
      </c>
      <c r="I46" s="46" t="s">
        <v>25</v>
      </c>
      <c r="J46" s="45" t="s">
        <v>270</v>
      </c>
      <c r="K46" s="45" t="s">
        <v>270</v>
      </c>
      <c r="L46" s="45" t="s">
        <v>270</v>
      </c>
      <c r="M46" s="45" t="s">
        <v>318</v>
      </c>
      <c r="N46" s="46" t="s">
        <v>162</v>
      </c>
      <c r="O46" s="46" t="s">
        <v>175</v>
      </c>
      <c r="P46" s="4" t="s">
        <v>162</v>
      </c>
      <c r="Q46" s="5" t="s">
        <v>188</v>
      </c>
      <c r="R46" s="5" t="s">
        <v>162</v>
      </c>
      <c r="S46" s="46" t="s">
        <v>28</v>
      </c>
      <c r="T46" s="46" t="s">
        <v>175</v>
      </c>
      <c r="U46" s="46" t="s">
        <v>322</v>
      </c>
      <c r="V46" s="46" t="s">
        <v>188</v>
      </c>
      <c r="W46" s="46" t="s">
        <v>323</v>
      </c>
      <c r="X46" s="45" t="s">
        <v>321</v>
      </c>
      <c r="Y46" s="45" t="s">
        <v>175</v>
      </c>
      <c r="Z46" s="45" t="s">
        <v>304</v>
      </c>
      <c r="AA46" s="45" t="s">
        <v>319</v>
      </c>
      <c r="AB46" s="45" t="s">
        <v>270</v>
      </c>
      <c r="AC46" s="45" t="s">
        <v>270</v>
      </c>
      <c r="AD46" s="45" t="s">
        <v>320</v>
      </c>
      <c r="AE46" s="45" t="s">
        <v>269</v>
      </c>
      <c r="AF46" s="45" t="s">
        <v>175</v>
      </c>
      <c r="AG46" s="46" t="s">
        <v>27</v>
      </c>
    </row>
    <row r="47" spans="2:59" s="128" customFormat="1">
      <c r="B47" s="147" t="s">
        <v>125</v>
      </c>
      <c r="C47" s="148" t="s">
        <v>5</v>
      </c>
      <c r="D47" s="46" t="s">
        <v>7</v>
      </c>
      <c r="E47" s="46">
        <v>3.7861474488052949</v>
      </c>
      <c r="F47" s="4" t="s">
        <v>107</v>
      </c>
      <c r="G47" s="59" t="s">
        <v>283</v>
      </c>
      <c r="H47" s="48">
        <v>0.81191118460335843</v>
      </c>
      <c r="I47" s="46">
        <v>1.4430520997977592</v>
      </c>
      <c r="J47" s="45">
        <v>17.5</v>
      </c>
      <c r="K47" s="45">
        <v>17</v>
      </c>
      <c r="L47" s="45">
        <v>17</v>
      </c>
      <c r="M47" s="45" t="s">
        <v>203</v>
      </c>
      <c r="N47" s="46">
        <v>6.172069931354951</v>
      </c>
      <c r="O47" s="45">
        <v>17.131677935334039</v>
      </c>
      <c r="P47" s="45">
        <v>14.323469376635147</v>
      </c>
      <c r="Q47" s="46">
        <v>5.8923974367296124</v>
      </c>
      <c r="R47" s="5" t="s">
        <v>94</v>
      </c>
      <c r="S47" s="59" t="s">
        <v>11</v>
      </c>
      <c r="T47" s="46">
        <v>6.6515920594565348</v>
      </c>
      <c r="U47" s="45">
        <v>3.4</v>
      </c>
      <c r="V47" s="46">
        <v>9.9285447252584458</v>
      </c>
      <c r="W47" s="46">
        <v>2.7</v>
      </c>
      <c r="X47" s="46">
        <v>2.9</v>
      </c>
      <c r="Y47" s="45" t="s">
        <v>31</v>
      </c>
      <c r="Z47" s="45" t="s">
        <v>37</v>
      </c>
      <c r="AA47" s="45" t="s">
        <v>203</v>
      </c>
      <c r="AB47" s="45" t="s">
        <v>95</v>
      </c>
      <c r="AC47" s="45" t="s">
        <v>95</v>
      </c>
      <c r="AD47" s="45" t="s">
        <v>155</v>
      </c>
      <c r="AE47" s="45" t="s">
        <v>101</v>
      </c>
      <c r="AF47" s="45" t="s">
        <v>26</v>
      </c>
      <c r="AG47" s="59" t="s">
        <v>11</v>
      </c>
    </row>
    <row r="48" spans="2:59" s="128" customFormat="1">
      <c r="B48" s="147" t="s">
        <v>126</v>
      </c>
      <c r="C48" s="148" t="s">
        <v>5</v>
      </c>
      <c r="D48" s="46" t="s">
        <v>6</v>
      </c>
      <c r="E48" s="46" t="s">
        <v>10</v>
      </c>
      <c r="F48" s="4" t="s">
        <v>325</v>
      </c>
      <c r="G48" s="46" t="s">
        <v>10</v>
      </c>
      <c r="H48" s="46" t="s">
        <v>10</v>
      </c>
      <c r="I48" s="46" t="s">
        <v>17</v>
      </c>
      <c r="J48" s="45" t="s">
        <v>172</v>
      </c>
      <c r="K48" s="45" t="s">
        <v>172</v>
      </c>
      <c r="L48" s="45" t="s">
        <v>172</v>
      </c>
      <c r="M48" s="45" t="s">
        <v>268</v>
      </c>
      <c r="N48" s="46" t="s">
        <v>26</v>
      </c>
      <c r="O48" s="46" t="s">
        <v>123</v>
      </c>
      <c r="P48" s="4" t="s">
        <v>324</v>
      </c>
      <c r="Q48" s="5" t="s">
        <v>12</v>
      </c>
      <c r="R48" s="5" t="s">
        <v>324</v>
      </c>
      <c r="S48" s="46" t="s">
        <v>14</v>
      </c>
      <c r="T48" s="46" t="s">
        <v>123</v>
      </c>
      <c r="U48" s="46" t="s">
        <v>8</v>
      </c>
      <c r="V48" s="46" t="s">
        <v>33</v>
      </c>
      <c r="W48" s="46" t="s">
        <v>8</v>
      </c>
      <c r="X48" s="45" t="s">
        <v>23</v>
      </c>
      <c r="Y48" s="45" t="s">
        <v>155</v>
      </c>
      <c r="Z48" s="45" t="s">
        <v>19</v>
      </c>
      <c r="AA48" s="45" t="s">
        <v>208</v>
      </c>
      <c r="AB48" s="45" t="s">
        <v>172</v>
      </c>
      <c r="AC48" s="45" t="s">
        <v>162</v>
      </c>
      <c r="AD48" s="45" t="s">
        <v>238</v>
      </c>
      <c r="AE48" s="45" t="s">
        <v>162</v>
      </c>
      <c r="AF48" s="45" t="s">
        <v>155</v>
      </c>
      <c r="AG48" s="46" t="s">
        <v>16</v>
      </c>
    </row>
    <row r="49" spans="2:62" s="128" customFormat="1">
      <c r="B49" s="147" t="s">
        <v>127</v>
      </c>
      <c r="C49" s="148" t="s">
        <v>5</v>
      </c>
      <c r="D49" s="46" t="s">
        <v>12</v>
      </c>
      <c r="E49" s="59" t="s">
        <v>197</v>
      </c>
      <c r="F49" s="4" t="s">
        <v>330</v>
      </c>
      <c r="G49" s="59" t="s">
        <v>197</v>
      </c>
      <c r="H49" s="46" t="s">
        <v>279</v>
      </c>
      <c r="I49" s="46" t="s">
        <v>10</v>
      </c>
      <c r="J49" s="45" t="s">
        <v>86</v>
      </c>
      <c r="K49" s="45" t="s">
        <v>86</v>
      </c>
      <c r="L49" s="45" t="s">
        <v>86</v>
      </c>
      <c r="M49" s="45" t="s">
        <v>290</v>
      </c>
      <c r="N49" s="59" t="s">
        <v>41</v>
      </c>
      <c r="O49" s="46" t="s">
        <v>291</v>
      </c>
      <c r="P49" s="4" t="s">
        <v>95</v>
      </c>
      <c r="Q49" s="5" t="s">
        <v>10</v>
      </c>
      <c r="R49" s="5" t="s">
        <v>94</v>
      </c>
      <c r="S49" s="46" t="s">
        <v>12</v>
      </c>
      <c r="T49" s="46" t="s">
        <v>291</v>
      </c>
      <c r="U49" s="46" t="s">
        <v>12</v>
      </c>
      <c r="V49" s="46" t="s">
        <v>8</v>
      </c>
      <c r="W49" s="46" t="s">
        <v>7</v>
      </c>
      <c r="X49" s="45" t="s">
        <v>161</v>
      </c>
      <c r="Y49" s="45" t="s">
        <v>204</v>
      </c>
      <c r="Z49" s="45" t="s">
        <v>31</v>
      </c>
      <c r="AA49" s="45" t="s">
        <v>301</v>
      </c>
      <c r="AB49" s="45" t="s">
        <v>86</v>
      </c>
      <c r="AC49" s="45" t="s">
        <v>86</v>
      </c>
      <c r="AD49" s="45" t="s">
        <v>110</v>
      </c>
      <c r="AE49" s="45" t="s">
        <v>245</v>
      </c>
      <c r="AF49" s="45" t="s">
        <v>204</v>
      </c>
      <c r="AG49" s="46" t="s">
        <v>12</v>
      </c>
    </row>
    <row r="50" spans="2:62" s="128" customFormat="1">
      <c r="B50" s="147" t="s">
        <v>128</v>
      </c>
      <c r="C50" s="148" t="s">
        <v>5</v>
      </c>
      <c r="D50" s="45" t="s">
        <v>10</v>
      </c>
      <c r="E50" s="45">
        <v>15.139964844298714</v>
      </c>
      <c r="F50" s="45">
        <v>849.56298361905453</v>
      </c>
      <c r="G50" s="46">
        <v>2.5835960947881693</v>
      </c>
      <c r="H50" s="45">
        <v>25.192460401115056</v>
      </c>
      <c r="I50" s="45">
        <v>95.241610904273188</v>
      </c>
      <c r="J50" s="45">
        <v>522.5</v>
      </c>
      <c r="K50" s="45">
        <v>125.5</v>
      </c>
      <c r="L50" s="45">
        <v>445</v>
      </c>
      <c r="M50" s="45">
        <v>1472.5</v>
      </c>
      <c r="N50" s="45">
        <v>68.511388969094867</v>
      </c>
      <c r="O50" s="45">
        <v>1107.5</v>
      </c>
      <c r="P50" s="45">
        <v>1150.4745450841476</v>
      </c>
      <c r="Q50" s="45">
        <v>335.48085849635214</v>
      </c>
      <c r="R50" s="45">
        <v>444.34969567270741</v>
      </c>
      <c r="S50" s="45">
        <v>40.364604023455911</v>
      </c>
      <c r="T50" s="45">
        <v>672.99152569480395</v>
      </c>
      <c r="U50" s="45">
        <v>217</v>
      </c>
      <c r="V50" s="45">
        <v>56.289352682637457</v>
      </c>
      <c r="W50" s="45">
        <v>187</v>
      </c>
      <c r="X50" s="45">
        <v>273</v>
      </c>
      <c r="Y50" s="45">
        <v>22.5</v>
      </c>
      <c r="Z50" s="45">
        <v>11.5</v>
      </c>
      <c r="AA50" s="45">
        <v>1618.5</v>
      </c>
      <c r="AB50" s="45">
        <v>700</v>
      </c>
      <c r="AC50" s="45">
        <v>231.5</v>
      </c>
      <c r="AD50" s="45">
        <v>1387.5</v>
      </c>
      <c r="AE50" s="45">
        <v>154</v>
      </c>
      <c r="AF50" s="45">
        <v>150</v>
      </c>
      <c r="AG50" s="45">
        <v>16.769611345761259</v>
      </c>
    </row>
    <row r="51" spans="2:62" s="128" customFormat="1">
      <c r="B51" s="147" t="s">
        <v>129</v>
      </c>
      <c r="C51" s="148" t="s">
        <v>5</v>
      </c>
      <c r="D51" s="45" t="s">
        <v>10</v>
      </c>
      <c r="E51" s="48">
        <v>0.85317473955494916</v>
      </c>
      <c r="F51" s="45" t="s">
        <v>327</v>
      </c>
      <c r="G51" s="48">
        <v>0.24699541985460599</v>
      </c>
      <c r="H51" s="46">
        <v>3.9672351785654563</v>
      </c>
      <c r="I51" s="46">
        <v>3.1115301040793488</v>
      </c>
      <c r="J51" s="45">
        <v>54</v>
      </c>
      <c r="K51" s="45">
        <v>23</v>
      </c>
      <c r="L51" s="45">
        <v>47</v>
      </c>
      <c r="M51" s="45">
        <v>67.5</v>
      </c>
      <c r="N51" s="45">
        <v>10.037483556455737</v>
      </c>
      <c r="O51" s="45">
        <v>33.666186284696536</v>
      </c>
      <c r="P51" s="45">
        <v>40.341956570552263</v>
      </c>
      <c r="Q51" s="45">
        <v>11.389734783034994</v>
      </c>
      <c r="R51" s="45">
        <v>24.313619105387762</v>
      </c>
      <c r="S51" s="46">
        <v>2.228023509064518</v>
      </c>
      <c r="T51" s="45">
        <v>17.691152950303533</v>
      </c>
      <c r="U51" s="45">
        <v>24</v>
      </c>
      <c r="V51" s="46">
        <v>5.7262235198820104</v>
      </c>
      <c r="W51" s="46">
        <v>11</v>
      </c>
      <c r="X51" s="46">
        <v>9.5</v>
      </c>
      <c r="Y51" s="46" t="s">
        <v>155</v>
      </c>
      <c r="Z51" s="46">
        <v>4.0999999999999996</v>
      </c>
      <c r="AA51" s="45">
        <v>69.5</v>
      </c>
      <c r="AB51" s="45">
        <v>47</v>
      </c>
      <c r="AC51" s="45">
        <v>16</v>
      </c>
      <c r="AD51" s="45">
        <v>55</v>
      </c>
      <c r="AE51" s="45">
        <v>17</v>
      </c>
      <c r="AF51" s="45">
        <v>16.5</v>
      </c>
      <c r="AG51" s="46">
        <v>1.6274262950792104</v>
      </c>
    </row>
    <row r="52" spans="2:62" s="128" customFormat="1">
      <c r="B52" s="147" t="s">
        <v>130</v>
      </c>
      <c r="C52" s="148" t="s">
        <v>5</v>
      </c>
      <c r="D52" s="45" t="s">
        <v>8</v>
      </c>
      <c r="E52" s="46">
        <v>1.0925444738279135</v>
      </c>
      <c r="F52" s="4" t="s">
        <v>310</v>
      </c>
      <c r="G52" s="46">
        <v>1.0642357778954858</v>
      </c>
      <c r="H52" s="46">
        <v>1.3830110705073801</v>
      </c>
      <c r="I52" s="46">
        <v>1.6725505322854093</v>
      </c>
      <c r="J52" s="45" t="s">
        <v>116</v>
      </c>
      <c r="K52" s="45" t="s">
        <v>235</v>
      </c>
      <c r="L52" s="45">
        <v>10</v>
      </c>
      <c r="M52" s="45" t="s">
        <v>202</v>
      </c>
      <c r="N52" s="46">
        <v>5.7354379036695891</v>
      </c>
      <c r="O52" s="45">
        <v>12.011275330688978</v>
      </c>
      <c r="P52" s="4" t="s">
        <v>122</v>
      </c>
      <c r="Q52" s="5" t="s">
        <v>15</v>
      </c>
      <c r="R52" s="4" t="s">
        <v>115</v>
      </c>
      <c r="S52" s="46">
        <v>2.125426789421784</v>
      </c>
      <c r="T52" s="45">
        <v>10.564412397688319</v>
      </c>
      <c r="U52" s="45">
        <v>6.8</v>
      </c>
      <c r="V52" s="46">
        <v>2.582947403343546</v>
      </c>
      <c r="W52" s="46">
        <v>3.4</v>
      </c>
      <c r="X52" s="46">
        <v>2.6500000000000004</v>
      </c>
      <c r="Y52" s="46" t="s">
        <v>291</v>
      </c>
      <c r="Z52" s="46" t="s">
        <v>14</v>
      </c>
      <c r="AA52" s="45" t="s">
        <v>202</v>
      </c>
      <c r="AB52" s="45" t="s">
        <v>116</v>
      </c>
      <c r="AC52" s="45" t="s">
        <v>116</v>
      </c>
      <c r="AD52" s="45" t="s">
        <v>178</v>
      </c>
      <c r="AE52" s="45" t="s">
        <v>199</v>
      </c>
      <c r="AF52" s="45" t="s">
        <v>291</v>
      </c>
      <c r="AG52" s="46">
        <v>1.760582773499292</v>
      </c>
    </row>
    <row r="53" spans="2:62" s="128" customFormat="1">
      <c r="B53" s="147" t="s">
        <v>131</v>
      </c>
      <c r="C53" s="148" t="s">
        <v>5</v>
      </c>
      <c r="D53" s="45" t="s">
        <v>198</v>
      </c>
      <c r="E53" s="45">
        <v>13.237053234143822</v>
      </c>
      <c r="F53" s="45">
        <v>2430.3973643694162</v>
      </c>
      <c r="G53" s="46">
        <v>1.9646323693693244</v>
      </c>
      <c r="H53" s="46">
        <v>4.7673419428299724</v>
      </c>
      <c r="I53" s="45">
        <v>144.60505857372343</v>
      </c>
      <c r="J53" s="45">
        <v>285.5</v>
      </c>
      <c r="K53" s="45">
        <v>62</v>
      </c>
      <c r="L53" s="45">
        <v>184.5</v>
      </c>
      <c r="M53" s="45">
        <v>1466.5</v>
      </c>
      <c r="N53" s="45">
        <v>28.949086763933757</v>
      </c>
      <c r="O53" s="45">
        <v>994.47696347862063</v>
      </c>
      <c r="P53" s="45">
        <v>2280.5714285714284</v>
      </c>
      <c r="Q53" s="45">
        <v>502.75</v>
      </c>
      <c r="R53" s="45">
        <v>665.25318596901127</v>
      </c>
      <c r="S53" s="45">
        <v>64.895941992122616</v>
      </c>
      <c r="T53" s="45">
        <v>1179.5</v>
      </c>
      <c r="U53" s="45">
        <v>69</v>
      </c>
      <c r="V53" s="45">
        <v>10.362474869934015</v>
      </c>
      <c r="W53" s="45">
        <v>79</v>
      </c>
      <c r="X53" s="45">
        <v>261.5</v>
      </c>
      <c r="Y53" s="46">
        <v>9.6</v>
      </c>
      <c r="Z53" s="46">
        <v>4.9000000000000004</v>
      </c>
      <c r="AA53" s="45">
        <v>1360</v>
      </c>
      <c r="AB53" s="45">
        <v>661</v>
      </c>
      <c r="AC53" s="45">
        <v>368.5</v>
      </c>
      <c r="AD53" s="45">
        <v>2302</v>
      </c>
      <c r="AE53" s="45">
        <v>228</v>
      </c>
      <c r="AF53" s="45">
        <v>210</v>
      </c>
      <c r="AG53" s="45">
        <v>45.916593571848352</v>
      </c>
    </row>
    <row r="54" spans="2:62" s="128" customFormat="1">
      <c r="B54" s="147" t="s">
        <v>138</v>
      </c>
      <c r="C54" s="148" t="s">
        <v>5</v>
      </c>
      <c r="D54" s="45" t="s">
        <v>10</v>
      </c>
      <c r="E54" s="46">
        <v>3.3240112547712468</v>
      </c>
      <c r="F54" s="45">
        <v>439.71410848310518</v>
      </c>
      <c r="G54" s="48">
        <v>0.63727730094803914</v>
      </c>
      <c r="H54" s="46">
        <v>5.8701789436368514</v>
      </c>
      <c r="I54" s="45">
        <v>23.995701365539617</v>
      </c>
      <c r="J54" s="45">
        <v>128</v>
      </c>
      <c r="K54" s="45">
        <v>56</v>
      </c>
      <c r="L54" s="45">
        <v>108</v>
      </c>
      <c r="M54" s="45">
        <v>348</v>
      </c>
      <c r="N54" s="45">
        <v>23.846743352476537</v>
      </c>
      <c r="O54" s="45">
        <v>227.70829571557033</v>
      </c>
      <c r="P54" s="45">
        <v>302.64079859159534</v>
      </c>
      <c r="Q54" s="45">
        <v>89.401195552592085</v>
      </c>
      <c r="R54" s="45">
        <v>95.398398307484001</v>
      </c>
      <c r="S54" s="45">
        <v>12.023667057179434</v>
      </c>
      <c r="T54" s="45">
        <v>200.65720226998457</v>
      </c>
      <c r="U54" s="45">
        <v>51</v>
      </c>
      <c r="V54" s="45">
        <v>15.685907672582983</v>
      </c>
      <c r="W54" s="45">
        <v>49</v>
      </c>
      <c r="X54" s="45">
        <v>84</v>
      </c>
      <c r="Y54" s="45">
        <v>10.45</v>
      </c>
      <c r="Z54" s="46">
        <v>7.6</v>
      </c>
      <c r="AA54" s="45">
        <v>406</v>
      </c>
      <c r="AB54" s="45">
        <v>181.5</v>
      </c>
      <c r="AC54" s="45">
        <v>55.5</v>
      </c>
      <c r="AD54" s="45">
        <v>452</v>
      </c>
      <c r="AE54" s="45">
        <v>74.5</v>
      </c>
      <c r="AF54" s="45">
        <v>75</v>
      </c>
      <c r="AG54" s="46">
        <v>9.6090037305350275</v>
      </c>
    </row>
    <row r="55" spans="2:62" s="128" customFormat="1">
      <c r="B55" s="147" t="s">
        <v>139</v>
      </c>
      <c r="C55" s="148" t="s">
        <v>5</v>
      </c>
      <c r="D55" s="45" t="s">
        <v>8</v>
      </c>
      <c r="E55" s="58" t="s">
        <v>148</v>
      </c>
      <c r="F55" s="4" t="s">
        <v>111</v>
      </c>
      <c r="G55" s="45" t="s">
        <v>281</v>
      </c>
      <c r="H55" s="45" t="s">
        <v>279</v>
      </c>
      <c r="I55" s="45" t="s">
        <v>12</v>
      </c>
      <c r="J55" s="45" t="s">
        <v>295</v>
      </c>
      <c r="K55" s="45" t="s">
        <v>296</v>
      </c>
      <c r="L55" s="45" t="s">
        <v>295</v>
      </c>
      <c r="M55" s="45" t="s">
        <v>218</v>
      </c>
      <c r="N55" s="45" t="s">
        <v>44</v>
      </c>
      <c r="O55" s="45" t="s">
        <v>292</v>
      </c>
      <c r="P55" s="4" t="s">
        <v>174</v>
      </c>
      <c r="Q55" s="149" t="s">
        <v>15</v>
      </c>
      <c r="R55" s="4" t="s">
        <v>174</v>
      </c>
      <c r="S55" s="45" t="s">
        <v>12</v>
      </c>
      <c r="T55" s="45" t="s">
        <v>292</v>
      </c>
      <c r="U55" s="45" t="s">
        <v>17</v>
      </c>
      <c r="V55" s="45" t="s">
        <v>8</v>
      </c>
      <c r="W55" s="45" t="s">
        <v>14</v>
      </c>
      <c r="X55" s="45" t="s">
        <v>16</v>
      </c>
      <c r="Y55" s="45" t="s">
        <v>122</v>
      </c>
      <c r="Z55" s="46" t="s">
        <v>16</v>
      </c>
      <c r="AA55" s="45" t="s">
        <v>238</v>
      </c>
      <c r="AB55" s="45" t="s">
        <v>295</v>
      </c>
      <c r="AC55" s="45" t="s">
        <v>295</v>
      </c>
      <c r="AD55" s="45" t="s">
        <v>204</v>
      </c>
      <c r="AE55" s="45" t="s">
        <v>300</v>
      </c>
      <c r="AF55" s="45" t="s">
        <v>120</v>
      </c>
      <c r="AG55" s="45" t="s">
        <v>7</v>
      </c>
    </row>
    <row r="56" spans="2:62" s="128" customFormat="1">
      <c r="B56" s="147" t="s">
        <v>140</v>
      </c>
      <c r="C56" s="148" t="s">
        <v>5</v>
      </c>
      <c r="D56" s="45">
        <v>1.7</v>
      </c>
      <c r="E56" s="45">
        <v>9.5553000382380908</v>
      </c>
      <c r="F56" s="45">
        <v>876.54327214722684</v>
      </c>
      <c r="G56" s="45">
        <v>12.149952212250264</v>
      </c>
      <c r="H56" s="45">
        <v>127</v>
      </c>
      <c r="I56" s="45">
        <v>42.091640595604318</v>
      </c>
      <c r="J56" s="45">
        <v>1024.5</v>
      </c>
      <c r="K56" s="45">
        <v>459</v>
      </c>
      <c r="L56" s="45">
        <v>1150.5</v>
      </c>
      <c r="M56" s="45">
        <v>935</v>
      </c>
      <c r="N56" s="45">
        <v>306.6717059977841</v>
      </c>
      <c r="O56" s="45">
        <v>695.83556113948543</v>
      </c>
      <c r="P56" s="45">
        <v>529.57369545304107</v>
      </c>
      <c r="Q56" s="45">
        <v>233.20483964228822</v>
      </c>
      <c r="R56" s="45">
        <v>409.64899544540748</v>
      </c>
      <c r="S56" s="45">
        <v>119.77201047362959</v>
      </c>
      <c r="T56" s="45">
        <v>280.39102378359331</v>
      </c>
      <c r="U56" s="45">
        <v>1043</v>
      </c>
      <c r="V56" s="45">
        <v>93.594316406442573</v>
      </c>
      <c r="W56" s="45">
        <v>362</v>
      </c>
      <c r="X56" s="45">
        <v>391.5</v>
      </c>
      <c r="Y56" s="45">
        <v>73</v>
      </c>
      <c r="Z56" s="45">
        <v>88</v>
      </c>
      <c r="AA56" s="45">
        <v>1114</v>
      </c>
      <c r="AB56" s="45">
        <v>960</v>
      </c>
      <c r="AC56" s="45">
        <v>392.5</v>
      </c>
      <c r="AD56" s="45">
        <v>681.5</v>
      </c>
      <c r="AE56" s="45">
        <v>163.5</v>
      </c>
      <c r="AF56" s="45">
        <v>163</v>
      </c>
      <c r="AG56" s="45">
        <v>31.870844475955458</v>
      </c>
    </row>
    <row r="57" spans="2:62" s="128" customFormat="1">
      <c r="B57" s="147" t="s">
        <v>141</v>
      </c>
      <c r="C57" s="148" t="s">
        <v>5</v>
      </c>
      <c r="D57" s="45" t="s">
        <v>8</v>
      </c>
      <c r="E57" s="46">
        <v>1.1601490429719354</v>
      </c>
      <c r="F57" s="45" t="s">
        <v>328</v>
      </c>
      <c r="G57" s="46">
        <v>1.4855900615282951</v>
      </c>
      <c r="H57" s="46">
        <v>5.8812047280235653</v>
      </c>
      <c r="I57" s="46">
        <v>2.4220159567663244</v>
      </c>
      <c r="J57" s="45">
        <v>36.5</v>
      </c>
      <c r="K57" s="45">
        <v>38</v>
      </c>
      <c r="L57" s="45">
        <v>44</v>
      </c>
      <c r="M57" s="45">
        <v>35.5</v>
      </c>
      <c r="N57" s="45">
        <v>24.591549897486953</v>
      </c>
      <c r="O57" s="45">
        <v>26.815147391685155</v>
      </c>
      <c r="P57" s="45">
        <v>20.95824670930514</v>
      </c>
      <c r="Q57" s="45">
        <v>12.084167810028822</v>
      </c>
      <c r="R57" s="45">
        <v>27.572835465425669</v>
      </c>
      <c r="S57" s="46">
        <v>9.424729954297149</v>
      </c>
      <c r="T57" s="45">
        <v>15.509101825814954</v>
      </c>
      <c r="U57" s="45">
        <v>65</v>
      </c>
      <c r="V57" s="46">
        <v>7.7057953320147128</v>
      </c>
      <c r="W57" s="46">
        <v>28</v>
      </c>
      <c r="X57" s="45">
        <v>21.5</v>
      </c>
      <c r="Y57" s="45">
        <v>51.5</v>
      </c>
      <c r="Z57" s="46">
        <v>8.0500000000000007</v>
      </c>
      <c r="AA57" s="45">
        <v>44</v>
      </c>
      <c r="AB57" s="45">
        <v>32.5</v>
      </c>
      <c r="AC57" s="45">
        <v>33</v>
      </c>
      <c r="AD57" s="45">
        <v>28.5</v>
      </c>
      <c r="AE57" s="45">
        <v>25</v>
      </c>
      <c r="AF57" s="45">
        <v>23</v>
      </c>
      <c r="AG57" s="46">
        <v>2.5159343491124035</v>
      </c>
    </row>
    <row r="58" spans="2:62" s="128" customFormat="1">
      <c r="B58" s="147" t="s">
        <v>142</v>
      </c>
      <c r="C58" s="148" t="s">
        <v>5</v>
      </c>
      <c r="D58" s="45" t="s">
        <v>6</v>
      </c>
      <c r="E58" s="45" t="s">
        <v>7</v>
      </c>
      <c r="F58" s="4" t="s">
        <v>331</v>
      </c>
      <c r="G58" s="45" t="s">
        <v>7</v>
      </c>
      <c r="H58" s="45" t="s">
        <v>12</v>
      </c>
      <c r="I58" s="45" t="s">
        <v>15</v>
      </c>
      <c r="J58" s="45" t="s">
        <v>162</v>
      </c>
      <c r="K58" s="45" t="s">
        <v>162</v>
      </c>
      <c r="L58" s="45" t="s">
        <v>162</v>
      </c>
      <c r="M58" s="45" t="s">
        <v>150</v>
      </c>
      <c r="N58" s="45" t="s">
        <v>101</v>
      </c>
      <c r="O58" s="45" t="s">
        <v>172</v>
      </c>
      <c r="P58" s="4" t="s">
        <v>19</v>
      </c>
      <c r="Q58" s="4" t="s">
        <v>43</v>
      </c>
      <c r="R58" s="4" t="s">
        <v>20</v>
      </c>
      <c r="S58" s="58" t="s">
        <v>48</v>
      </c>
      <c r="T58" s="45" t="s">
        <v>172</v>
      </c>
      <c r="U58" s="45" t="s">
        <v>8</v>
      </c>
      <c r="V58" s="45" t="s">
        <v>20</v>
      </c>
      <c r="W58" s="45" t="s">
        <v>17</v>
      </c>
      <c r="X58" s="45" t="s">
        <v>33</v>
      </c>
      <c r="Y58" s="45" t="s">
        <v>295</v>
      </c>
      <c r="Z58" s="45" t="s">
        <v>33</v>
      </c>
      <c r="AA58" s="45" t="s">
        <v>150</v>
      </c>
      <c r="AB58" s="45" t="s">
        <v>162</v>
      </c>
      <c r="AC58" s="45" t="s">
        <v>162</v>
      </c>
      <c r="AD58" s="45" t="s">
        <v>86</v>
      </c>
      <c r="AE58" s="45" t="s">
        <v>162</v>
      </c>
      <c r="AF58" s="45" t="s">
        <v>295</v>
      </c>
      <c r="AG58" s="45" t="s">
        <v>34</v>
      </c>
    </row>
    <row r="59" spans="2:62">
      <c r="F59" s="15"/>
      <c r="BE59" s="11"/>
      <c r="BF59" s="11"/>
      <c r="BG59" s="11"/>
      <c r="BH59" s="11"/>
      <c r="BI59" s="11"/>
      <c r="BJ59" s="11"/>
    </row>
    <row r="60" spans="2:62">
      <c r="F60" s="15"/>
      <c r="BE60" s="11"/>
      <c r="BF60" s="11"/>
      <c r="BG60" s="11"/>
      <c r="BH60" s="11"/>
      <c r="BI60" s="11"/>
      <c r="BJ60" s="11"/>
    </row>
    <row r="61" spans="2:62">
      <c r="F61" s="15"/>
      <c r="BE61" s="11"/>
      <c r="BF61" s="11"/>
      <c r="BG61" s="11"/>
      <c r="BH61" s="11"/>
      <c r="BI61" s="11"/>
      <c r="BJ61" s="11"/>
    </row>
    <row r="62" spans="2:62">
      <c r="F62" s="15"/>
      <c r="BE62" s="11"/>
      <c r="BF62" s="11"/>
      <c r="BG62" s="11"/>
      <c r="BH62" s="11"/>
      <c r="BI62" s="11"/>
      <c r="BJ62" s="11"/>
    </row>
    <row r="63" spans="2:62">
      <c r="F63" s="15"/>
      <c r="BE63" s="11"/>
      <c r="BF63" s="11"/>
      <c r="BG63" s="11"/>
      <c r="BH63" s="11"/>
      <c r="BI63" s="11"/>
      <c r="BJ63" s="11"/>
    </row>
    <row r="64" spans="2:62">
      <c r="F64" s="15"/>
      <c r="K64" s="120"/>
      <c r="BE64" s="11"/>
      <c r="BF64" s="11"/>
      <c r="BG64" s="11"/>
      <c r="BH64" s="11"/>
      <c r="BI64" s="11"/>
      <c r="BJ64" s="11"/>
    </row>
    <row r="65" spans="6:62">
      <c r="F65" s="15"/>
      <c r="AG65" s="13"/>
      <c r="BE65" s="11"/>
      <c r="BF65" s="11"/>
      <c r="BG65" s="11"/>
      <c r="BH65" s="11"/>
      <c r="BI65" s="11"/>
      <c r="BJ65" s="11"/>
    </row>
    <row r="66" spans="6:62">
      <c r="F66" s="15"/>
      <c r="BE66" s="11"/>
      <c r="BF66" s="11"/>
      <c r="BG66" s="11"/>
      <c r="BH66" s="11"/>
      <c r="BI66" s="11"/>
      <c r="BJ66" s="11"/>
    </row>
    <row r="67" spans="6:62">
      <c r="F67" s="15"/>
      <c r="BE67" s="11"/>
      <c r="BF67" s="11"/>
      <c r="BG67" s="11"/>
      <c r="BH67" s="11"/>
      <c r="BI67" s="11"/>
      <c r="BJ67" s="11"/>
    </row>
    <row r="68" spans="6:62">
      <c r="F68" s="15"/>
      <c r="BE68" s="11"/>
      <c r="BF68" s="11"/>
      <c r="BG68" s="11"/>
      <c r="BH68" s="11"/>
      <c r="BI68" s="11"/>
      <c r="BJ68" s="11"/>
    </row>
    <row r="69" spans="6:62">
      <c r="F69" s="15"/>
      <c r="BE69" s="11"/>
      <c r="BF69" s="11"/>
      <c r="BG69" s="11"/>
      <c r="BH69" s="11"/>
      <c r="BI69" s="11"/>
      <c r="BJ69" s="11"/>
    </row>
    <row r="70" spans="6:62">
      <c r="F70" s="15"/>
      <c r="BE70" s="11"/>
      <c r="BF70" s="11"/>
      <c r="BG70" s="11"/>
      <c r="BH70" s="11"/>
      <c r="BI70" s="11"/>
      <c r="BJ70" s="11"/>
    </row>
    <row r="71" spans="6:62">
      <c r="F71" s="15"/>
      <c r="BE71" s="11"/>
      <c r="BF71" s="11"/>
      <c r="BG71" s="11"/>
      <c r="BH71" s="11"/>
      <c r="BI71" s="11"/>
      <c r="BJ71" s="11"/>
    </row>
    <row r="72" spans="6:62">
      <c r="F72" s="15"/>
      <c r="BE72" s="11"/>
      <c r="BF72" s="11"/>
      <c r="BG72" s="11"/>
      <c r="BH72" s="11"/>
      <c r="BI72" s="11"/>
      <c r="BJ72" s="11"/>
    </row>
    <row r="73" spans="6:62">
      <c r="F73" s="15"/>
      <c r="BE73" s="11"/>
      <c r="BF73" s="11"/>
      <c r="BG73" s="11"/>
      <c r="BH73" s="11"/>
      <c r="BI73" s="11"/>
      <c r="BJ73" s="11"/>
    </row>
    <row r="74" spans="6:62">
      <c r="F74" s="15"/>
      <c r="BE74" s="11"/>
      <c r="BF74" s="11"/>
      <c r="BG74" s="11"/>
      <c r="BH74" s="11"/>
      <c r="BI74" s="11"/>
      <c r="BJ74" s="11"/>
    </row>
    <row r="75" spans="6:62">
      <c r="F75" s="15"/>
      <c r="BE75" s="11"/>
      <c r="BF75" s="11"/>
      <c r="BG75" s="11"/>
      <c r="BH75" s="11"/>
      <c r="BI75" s="11"/>
      <c r="BJ75" s="11"/>
    </row>
    <row r="76" spans="6:62">
      <c r="F76" s="15"/>
      <c r="BE76" s="11"/>
      <c r="BF76" s="11"/>
      <c r="BG76" s="11"/>
      <c r="BH76" s="11"/>
      <c r="BI76" s="11"/>
      <c r="BJ76" s="11"/>
    </row>
    <row r="77" spans="6:62">
      <c r="F77" s="15"/>
      <c r="BE77" s="11"/>
      <c r="BF77" s="11"/>
      <c r="BG77" s="11"/>
      <c r="BH77" s="11"/>
      <c r="BI77" s="11"/>
      <c r="BJ77" s="11"/>
    </row>
    <row r="78" spans="6:62">
      <c r="F78" s="15"/>
      <c r="BE78" s="11"/>
      <c r="BF78" s="11"/>
      <c r="BG78" s="11"/>
      <c r="BH78" s="11"/>
      <c r="BI78" s="11"/>
      <c r="BJ78" s="11"/>
    </row>
    <row r="79" spans="6:62">
      <c r="F79" s="15"/>
      <c r="BE79" s="11"/>
      <c r="BF79" s="11"/>
      <c r="BG79" s="11"/>
      <c r="BH79" s="11"/>
      <c r="BI79" s="11"/>
      <c r="BJ79" s="11"/>
    </row>
    <row r="80" spans="6:62">
      <c r="F80" s="15"/>
      <c r="BE80" s="11"/>
      <c r="BF80" s="11"/>
      <c r="BG80" s="11"/>
      <c r="BH80" s="11"/>
      <c r="BI80" s="11"/>
      <c r="BJ80" s="11"/>
    </row>
    <row r="81" spans="6:62">
      <c r="F81" s="15"/>
      <c r="BE81" s="11"/>
      <c r="BF81" s="11"/>
      <c r="BG81" s="11"/>
      <c r="BH81" s="11"/>
      <c r="BI81" s="11"/>
      <c r="BJ81" s="11"/>
    </row>
    <row r="82" spans="6:62">
      <c r="F82" s="15"/>
      <c r="BE82" s="11"/>
      <c r="BF82" s="11"/>
      <c r="BG82" s="11"/>
      <c r="BH82" s="11"/>
      <c r="BI82" s="11"/>
      <c r="BJ82" s="11"/>
    </row>
    <row r="83" spans="6:62">
      <c r="F83" s="15"/>
      <c r="BE83" s="11"/>
      <c r="BF83" s="11"/>
      <c r="BG83" s="11"/>
      <c r="BH83" s="11"/>
      <c r="BI83" s="11"/>
      <c r="BJ83" s="11"/>
    </row>
    <row r="84" spans="6:62">
      <c r="F84" s="15"/>
      <c r="BE84" s="11"/>
      <c r="BF84" s="11"/>
      <c r="BG84" s="11"/>
      <c r="BH84" s="11"/>
      <c r="BI84" s="11"/>
      <c r="BJ84" s="11"/>
    </row>
    <row r="85" spans="6:62">
      <c r="F85" s="15"/>
      <c r="BE85" s="11"/>
      <c r="BF85" s="11"/>
      <c r="BG85" s="11"/>
      <c r="BH85" s="11"/>
      <c r="BI85" s="11"/>
      <c r="BJ85" s="11"/>
    </row>
    <row r="86" spans="6:62">
      <c r="F86" s="15"/>
      <c r="BE86" s="11"/>
      <c r="BF86" s="11"/>
      <c r="BG86" s="11"/>
      <c r="BH86" s="11"/>
      <c r="BI86" s="11"/>
      <c r="BJ86" s="11"/>
    </row>
    <row r="87" spans="6:62">
      <c r="F87" s="15"/>
      <c r="BE87" s="11"/>
      <c r="BF87" s="11"/>
      <c r="BG87" s="11"/>
      <c r="BH87" s="11"/>
      <c r="BI87" s="11"/>
      <c r="BJ87" s="11"/>
    </row>
    <row r="88" spans="6:62">
      <c r="F88" s="15"/>
      <c r="BE88" s="11"/>
      <c r="BF88" s="11"/>
      <c r="BG88" s="11"/>
      <c r="BH88" s="11"/>
      <c r="BI88" s="11"/>
      <c r="BJ88" s="11"/>
    </row>
    <row r="89" spans="6:62">
      <c r="F89" s="15"/>
      <c r="BE89" s="11"/>
      <c r="BF89" s="11"/>
      <c r="BG89" s="11"/>
      <c r="BH89" s="11"/>
      <c r="BI89" s="11"/>
      <c r="BJ89" s="11"/>
    </row>
    <row r="90" spans="6:62">
      <c r="F90" s="15"/>
      <c r="BE90" s="11"/>
      <c r="BF90" s="11"/>
      <c r="BG90" s="11"/>
      <c r="BH90" s="11"/>
      <c r="BI90" s="11"/>
      <c r="BJ90" s="11"/>
    </row>
    <row r="91" spans="6:62">
      <c r="F91" s="15"/>
      <c r="BE91" s="11"/>
      <c r="BF91" s="11"/>
      <c r="BG91" s="11"/>
      <c r="BH91" s="11"/>
      <c r="BI91" s="11"/>
      <c r="BJ91" s="11"/>
    </row>
    <row r="92" spans="6:62">
      <c r="F92" s="15"/>
      <c r="BE92" s="11"/>
      <c r="BF92" s="11"/>
      <c r="BG92" s="11"/>
      <c r="BH92" s="11"/>
      <c r="BI92" s="11"/>
      <c r="BJ92" s="11"/>
    </row>
    <row r="93" spans="6:62">
      <c r="F93" s="15"/>
      <c r="BE93" s="11"/>
      <c r="BF93" s="11"/>
      <c r="BG93" s="11"/>
      <c r="BH93" s="11"/>
      <c r="BI93" s="11"/>
      <c r="BJ93" s="11"/>
    </row>
    <row r="94" spans="6:62">
      <c r="F94" s="15"/>
      <c r="BE94" s="11"/>
      <c r="BF94" s="11"/>
      <c r="BG94" s="11"/>
      <c r="BH94" s="11"/>
      <c r="BI94" s="11"/>
      <c r="BJ94" s="11"/>
    </row>
    <row r="95" spans="6:62">
      <c r="F95" s="15"/>
      <c r="BE95" s="11"/>
      <c r="BF95" s="11"/>
      <c r="BG95" s="11"/>
      <c r="BH95" s="11"/>
      <c r="BI95" s="11"/>
      <c r="BJ95" s="11"/>
    </row>
    <row r="96" spans="6:62">
      <c r="F96" s="15"/>
      <c r="BE96" s="11"/>
      <c r="BF96" s="11"/>
      <c r="BG96" s="11"/>
      <c r="BH96" s="11"/>
      <c r="BI96" s="11"/>
      <c r="BJ96" s="11"/>
    </row>
    <row r="97" spans="6:62">
      <c r="F97" s="15"/>
      <c r="BE97" s="11"/>
      <c r="BF97" s="11"/>
      <c r="BG97" s="11"/>
      <c r="BH97" s="11"/>
      <c r="BI97" s="11"/>
      <c r="BJ97" s="11"/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61"/>
  <sheetViews>
    <sheetView tabSelected="1" workbookViewId="0">
      <selection activeCell="L15" sqref="L15"/>
    </sheetView>
  </sheetViews>
  <sheetFormatPr baseColWidth="10" defaultRowHeight="15"/>
  <cols>
    <col min="1" max="1" width="95.7109375" style="37" customWidth="1"/>
    <col min="2" max="2" width="26.5703125" style="37" customWidth="1"/>
    <col min="3" max="3" width="6.140625" style="37" customWidth="1"/>
    <col min="4" max="11" width="6.7109375" style="37" customWidth="1"/>
    <col min="17" max="17" width="6.7109375" style="37" customWidth="1"/>
    <col min="19" max="20" width="11.42578125" style="37"/>
    <col min="21" max="21" width="11.42578125" style="116"/>
    <col min="22" max="16384" width="11.42578125" style="37"/>
  </cols>
  <sheetData>
    <row r="1" spans="1:28">
      <c r="A1" s="109" t="s">
        <v>266</v>
      </c>
      <c r="C1" s="11"/>
      <c r="K1" s="11"/>
    </row>
    <row r="2" spans="1:28">
      <c r="B2" s="107" t="s">
        <v>0</v>
      </c>
      <c r="D2" s="107" t="s">
        <v>333</v>
      </c>
      <c r="E2" s="107" t="s">
        <v>333</v>
      </c>
      <c r="F2" s="107">
        <v>1</v>
      </c>
      <c r="G2" s="107">
        <v>1</v>
      </c>
      <c r="H2" s="107">
        <v>2</v>
      </c>
      <c r="I2" s="107">
        <v>2</v>
      </c>
      <c r="J2" s="107">
        <v>3</v>
      </c>
      <c r="K2" s="107" t="s">
        <v>334</v>
      </c>
    </row>
    <row r="3" spans="1:28" s="49" customFormat="1">
      <c r="B3" s="117" t="s">
        <v>154</v>
      </c>
      <c r="D3" s="1" t="s">
        <v>1</v>
      </c>
      <c r="E3" s="1" t="s">
        <v>3</v>
      </c>
      <c r="F3" s="1" t="s">
        <v>1</v>
      </c>
      <c r="G3" s="1" t="s">
        <v>3</v>
      </c>
      <c r="H3" s="1" t="s">
        <v>1</v>
      </c>
      <c r="I3" s="1" t="s">
        <v>3</v>
      </c>
      <c r="U3" s="118"/>
    </row>
    <row r="4" spans="1:28">
      <c r="B4" s="65" t="s">
        <v>4</v>
      </c>
      <c r="C4" s="66" t="s">
        <v>5</v>
      </c>
      <c r="D4" s="68" t="s">
        <v>107</v>
      </c>
      <c r="E4" s="68" t="s">
        <v>174</v>
      </c>
      <c r="F4" s="68">
        <v>543126</v>
      </c>
      <c r="G4" s="68" t="s">
        <v>28</v>
      </c>
      <c r="H4" s="68">
        <v>2794</v>
      </c>
      <c r="I4" s="68" t="s">
        <v>22</v>
      </c>
      <c r="J4" s="68" t="s">
        <v>202</v>
      </c>
      <c r="K4" s="68">
        <v>5446</v>
      </c>
    </row>
    <row r="5" spans="1:28">
      <c r="B5" s="65" t="s">
        <v>9</v>
      </c>
      <c r="C5" s="66" t="s">
        <v>5</v>
      </c>
      <c r="D5" s="68">
        <v>199</v>
      </c>
      <c r="E5" s="68" t="s">
        <v>33</v>
      </c>
      <c r="F5" s="68">
        <v>205257</v>
      </c>
      <c r="G5" s="68" t="s">
        <v>33</v>
      </c>
      <c r="H5" s="68">
        <v>4031</v>
      </c>
      <c r="I5" s="68" t="s">
        <v>12</v>
      </c>
      <c r="J5" s="68" t="s">
        <v>123</v>
      </c>
      <c r="K5" s="68">
        <v>28470</v>
      </c>
    </row>
    <row r="6" spans="1:28">
      <c r="B6" s="65" t="s">
        <v>13</v>
      </c>
      <c r="C6" s="66" t="s">
        <v>5</v>
      </c>
      <c r="D6" s="68">
        <v>983</v>
      </c>
      <c r="E6" s="68" t="s">
        <v>46</v>
      </c>
      <c r="F6" s="68">
        <v>291665</v>
      </c>
      <c r="G6" s="68" t="s">
        <v>46</v>
      </c>
      <c r="H6" s="68">
        <v>4230</v>
      </c>
      <c r="I6" s="68" t="s">
        <v>17</v>
      </c>
      <c r="J6" s="68" t="s">
        <v>203</v>
      </c>
      <c r="K6" s="68">
        <v>38315</v>
      </c>
    </row>
    <row r="7" spans="1:28">
      <c r="B7" s="65" t="s">
        <v>18</v>
      </c>
      <c r="C7" s="66" t="s">
        <v>5</v>
      </c>
      <c r="D7" s="68">
        <v>287</v>
      </c>
      <c r="E7" s="68" t="s">
        <v>79</v>
      </c>
      <c r="F7" s="68">
        <v>226687</v>
      </c>
      <c r="G7" s="68" t="s">
        <v>79</v>
      </c>
      <c r="H7" s="68">
        <v>2924</v>
      </c>
      <c r="I7" s="68" t="s">
        <v>33</v>
      </c>
      <c r="J7" s="68" t="s">
        <v>204</v>
      </c>
      <c r="K7" s="68">
        <v>31978</v>
      </c>
    </row>
    <row r="8" spans="1:28">
      <c r="B8" s="65" t="s">
        <v>24</v>
      </c>
      <c r="C8" s="66" t="s">
        <v>5</v>
      </c>
      <c r="D8" s="68">
        <f>D20</f>
        <v>1510</v>
      </c>
      <c r="E8" s="68" t="str">
        <f>E20</f>
        <v>&lt;12</v>
      </c>
      <c r="F8" s="68">
        <f>F20</f>
        <v>37549</v>
      </c>
      <c r="G8" s="68" t="str">
        <f>G20</f>
        <v>&lt;12</v>
      </c>
      <c r="H8" s="68">
        <f>H20</f>
        <v>1231</v>
      </c>
      <c r="I8" s="68" t="str">
        <f>I20</f>
        <v>&lt;6,7</v>
      </c>
      <c r="J8" s="68" t="str">
        <f t="shared" ref="J8" si="0">J20</f>
        <v>&lt;59</v>
      </c>
      <c r="K8" s="68">
        <f>K20</f>
        <v>41468</v>
      </c>
    </row>
    <row r="9" spans="1:28">
      <c r="B9" s="65" t="s">
        <v>32</v>
      </c>
      <c r="C9" s="66" t="s">
        <v>5</v>
      </c>
      <c r="D9" s="68">
        <v>2959</v>
      </c>
      <c r="E9" s="68" t="s">
        <v>95</v>
      </c>
      <c r="F9" s="68">
        <v>34278</v>
      </c>
      <c r="G9" s="68" t="s">
        <v>95</v>
      </c>
      <c r="H9" s="68">
        <v>1599</v>
      </c>
      <c r="I9" s="68" t="s">
        <v>41</v>
      </c>
      <c r="J9" s="68">
        <v>766</v>
      </c>
      <c r="K9" s="68">
        <v>32466</v>
      </c>
    </row>
    <row r="10" spans="1:28">
      <c r="B10" s="70" t="s">
        <v>35</v>
      </c>
      <c r="C10" s="66" t="s">
        <v>5</v>
      </c>
      <c r="D10" s="68">
        <v>2435</v>
      </c>
      <c r="E10" s="68" t="s">
        <v>161</v>
      </c>
      <c r="F10" s="68">
        <v>21628</v>
      </c>
      <c r="G10" s="68" t="s">
        <v>163</v>
      </c>
      <c r="H10" s="68">
        <v>1018</v>
      </c>
      <c r="I10" s="68" t="s">
        <v>23</v>
      </c>
      <c r="J10" s="68">
        <v>172</v>
      </c>
      <c r="K10" s="68">
        <v>19483</v>
      </c>
      <c r="V10" s="116"/>
      <c r="W10" s="116"/>
    </row>
    <row r="11" spans="1:28">
      <c r="B11" s="65" t="s">
        <v>36</v>
      </c>
      <c r="C11" s="66" t="s">
        <v>5</v>
      </c>
      <c r="D11" s="68">
        <v>1580</v>
      </c>
      <c r="E11" s="68" t="s">
        <v>65</v>
      </c>
      <c r="F11" s="68">
        <v>8191</v>
      </c>
      <c r="G11" s="68" t="s">
        <v>65</v>
      </c>
      <c r="H11" s="68">
        <v>355</v>
      </c>
      <c r="I11" s="68" t="s">
        <v>15</v>
      </c>
      <c r="J11" s="68">
        <v>1174</v>
      </c>
      <c r="K11" s="68">
        <v>6050</v>
      </c>
      <c r="V11" s="116"/>
      <c r="W11" s="116"/>
    </row>
    <row r="12" spans="1:28">
      <c r="B12" s="65" t="s">
        <v>40</v>
      </c>
      <c r="C12" s="66" t="s">
        <v>5</v>
      </c>
      <c r="D12" s="68">
        <v>1314</v>
      </c>
      <c r="E12" s="68" t="s">
        <v>103</v>
      </c>
      <c r="F12" s="68">
        <v>13570</v>
      </c>
      <c r="G12" s="68" t="s">
        <v>100</v>
      </c>
      <c r="H12" s="68">
        <v>738</v>
      </c>
      <c r="I12" s="68" t="s">
        <v>43</v>
      </c>
      <c r="J12" s="68">
        <v>66</v>
      </c>
      <c r="K12" s="68">
        <v>14904</v>
      </c>
      <c r="T12" s="116"/>
      <c r="W12" s="116"/>
      <c r="X12" s="116"/>
      <c r="Y12" s="116"/>
      <c r="Z12" s="116"/>
      <c r="AA12" s="116"/>
      <c r="AB12" s="116"/>
    </row>
    <row r="13" spans="1:28">
      <c r="B13" s="65" t="s">
        <v>47</v>
      </c>
      <c r="C13" s="66" t="s">
        <v>5</v>
      </c>
      <c r="D13" s="68">
        <v>3864</v>
      </c>
      <c r="E13" s="67">
        <v>5.6</v>
      </c>
      <c r="F13" s="68">
        <v>23415</v>
      </c>
      <c r="G13" s="68" t="s">
        <v>31</v>
      </c>
      <c r="H13" s="68">
        <v>1251</v>
      </c>
      <c r="I13" s="68" t="s">
        <v>21</v>
      </c>
      <c r="J13" s="68">
        <v>2129</v>
      </c>
      <c r="K13" s="68">
        <v>21274</v>
      </c>
      <c r="T13" s="116"/>
      <c r="W13" s="116"/>
      <c r="X13" s="116"/>
      <c r="Y13" s="116"/>
      <c r="Z13" s="116"/>
      <c r="AA13" s="116"/>
      <c r="AB13" s="116"/>
    </row>
    <row r="14" spans="1:28">
      <c r="B14" s="65" t="s">
        <v>49</v>
      </c>
      <c r="C14" s="66" t="s">
        <v>5</v>
      </c>
      <c r="D14" s="68">
        <v>722</v>
      </c>
      <c r="E14" s="68" t="s">
        <v>103</v>
      </c>
      <c r="F14" s="68">
        <v>1989</v>
      </c>
      <c r="G14" s="68" t="s">
        <v>100</v>
      </c>
      <c r="H14" s="68">
        <v>137</v>
      </c>
      <c r="I14" s="68" t="s">
        <v>43</v>
      </c>
      <c r="J14" s="68">
        <v>263</v>
      </c>
      <c r="K14" s="68">
        <v>13503</v>
      </c>
      <c r="T14" s="116"/>
      <c r="W14" s="116"/>
      <c r="X14" s="116"/>
      <c r="Y14" s="116"/>
      <c r="Z14" s="116"/>
      <c r="AA14" s="116"/>
      <c r="AB14" s="116"/>
    </row>
    <row r="15" spans="1:28">
      <c r="B15" s="65" t="s">
        <v>50</v>
      </c>
      <c r="C15" s="66" t="s">
        <v>5</v>
      </c>
      <c r="D15" s="68">
        <v>264</v>
      </c>
      <c r="E15" s="68" t="s">
        <v>31</v>
      </c>
      <c r="F15" s="68">
        <v>519</v>
      </c>
      <c r="G15" s="68" t="s">
        <v>31</v>
      </c>
      <c r="H15" s="68">
        <v>61</v>
      </c>
      <c r="I15" s="68" t="s">
        <v>19</v>
      </c>
      <c r="J15" s="68">
        <v>112</v>
      </c>
      <c r="K15" s="68">
        <v>3029</v>
      </c>
    </row>
    <row r="16" spans="1:28">
      <c r="B16" s="65" t="s">
        <v>51</v>
      </c>
      <c r="C16" s="66" t="s">
        <v>5</v>
      </c>
      <c r="D16" s="68">
        <v>295</v>
      </c>
      <c r="E16" s="68" t="s">
        <v>79</v>
      </c>
      <c r="F16" s="68">
        <v>869</v>
      </c>
      <c r="G16" s="68" t="s">
        <v>68</v>
      </c>
      <c r="H16" s="68">
        <v>74</v>
      </c>
      <c r="I16" s="68" t="s">
        <v>34</v>
      </c>
      <c r="J16" s="68">
        <v>125</v>
      </c>
      <c r="K16" s="68">
        <v>4266</v>
      </c>
    </row>
    <row r="17" spans="2:11">
      <c r="B17" s="65" t="s">
        <v>59</v>
      </c>
      <c r="C17" s="66" t="s">
        <v>5</v>
      </c>
      <c r="D17" s="68">
        <v>229</v>
      </c>
      <c r="E17" s="68" t="s">
        <v>29</v>
      </c>
      <c r="F17" s="68" t="s">
        <v>207</v>
      </c>
      <c r="G17" s="68" t="s">
        <v>27</v>
      </c>
      <c r="H17" s="68" t="s">
        <v>206</v>
      </c>
      <c r="I17" s="68" t="s">
        <v>46</v>
      </c>
      <c r="J17" s="68">
        <v>86</v>
      </c>
      <c r="K17" s="68" t="s">
        <v>205</v>
      </c>
    </row>
    <row r="18" spans="2:11">
      <c r="B18" s="65" t="s">
        <v>60</v>
      </c>
      <c r="C18" s="66" t="s">
        <v>5</v>
      </c>
      <c r="D18" s="68">
        <v>846</v>
      </c>
      <c r="E18" s="68" t="s">
        <v>144</v>
      </c>
      <c r="F18" s="68">
        <v>8454</v>
      </c>
      <c r="G18" s="68" t="s">
        <v>79</v>
      </c>
      <c r="H18" s="68">
        <v>401</v>
      </c>
      <c r="I18" s="68" t="s">
        <v>33</v>
      </c>
      <c r="J18" s="68" t="s">
        <v>204</v>
      </c>
      <c r="K18" s="68">
        <v>7468</v>
      </c>
    </row>
    <row r="19" spans="2:11">
      <c r="B19" s="65" t="s">
        <v>61</v>
      </c>
      <c r="C19" s="66" t="s">
        <v>5</v>
      </c>
      <c r="D19" s="68">
        <v>657</v>
      </c>
      <c r="E19" s="68" t="s">
        <v>209</v>
      </c>
      <c r="F19" s="68">
        <v>23906</v>
      </c>
      <c r="G19" s="68" t="s">
        <v>210</v>
      </c>
      <c r="H19" s="68">
        <v>962</v>
      </c>
      <c r="I19" s="68" t="s">
        <v>66</v>
      </c>
      <c r="J19" s="68" t="s">
        <v>208</v>
      </c>
      <c r="K19" s="68">
        <v>20158</v>
      </c>
    </row>
    <row r="20" spans="2:11" ht="15" customHeight="1">
      <c r="B20" s="65" t="s">
        <v>62</v>
      </c>
      <c r="C20" s="66" t="s">
        <v>5</v>
      </c>
      <c r="D20" s="68">
        <v>1510</v>
      </c>
      <c r="E20" s="68" t="s">
        <v>162</v>
      </c>
      <c r="F20" s="68">
        <v>37549</v>
      </c>
      <c r="G20" s="68" t="s">
        <v>162</v>
      </c>
      <c r="H20" s="68">
        <v>1231</v>
      </c>
      <c r="I20" s="68" t="s">
        <v>212</v>
      </c>
      <c r="J20" s="68" t="s">
        <v>211</v>
      </c>
      <c r="K20" s="68">
        <v>41468</v>
      </c>
    </row>
    <row r="21" spans="2:11">
      <c r="B21" s="65" t="s">
        <v>63</v>
      </c>
      <c r="C21" s="66" t="s">
        <v>5</v>
      </c>
      <c r="D21" s="68">
        <v>94</v>
      </c>
      <c r="E21" s="68" t="s">
        <v>27</v>
      </c>
      <c r="F21" s="68" t="s">
        <v>213</v>
      </c>
      <c r="G21" s="68" t="s">
        <v>174</v>
      </c>
      <c r="H21" s="68" t="s">
        <v>109</v>
      </c>
      <c r="I21" s="68" t="s">
        <v>22</v>
      </c>
      <c r="J21" s="68" t="s">
        <v>202</v>
      </c>
      <c r="K21" s="68">
        <v>7480</v>
      </c>
    </row>
    <row r="22" spans="2:11">
      <c r="B22" s="65" t="s">
        <v>64</v>
      </c>
      <c r="C22" s="66" t="s">
        <v>5</v>
      </c>
      <c r="D22" s="68">
        <v>98</v>
      </c>
      <c r="E22" s="68" t="s">
        <v>209</v>
      </c>
      <c r="F22" s="68">
        <v>646</v>
      </c>
      <c r="G22" s="68" t="s">
        <v>210</v>
      </c>
      <c r="H22" s="68" t="s">
        <v>214</v>
      </c>
      <c r="I22" s="68" t="s">
        <v>66</v>
      </c>
      <c r="J22" s="68" t="s">
        <v>208</v>
      </c>
      <c r="K22" s="68">
        <v>2093</v>
      </c>
    </row>
    <row r="23" spans="2:11">
      <c r="B23" s="73" t="s">
        <v>69</v>
      </c>
      <c r="C23" s="74" t="s">
        <v>5</v>
      </c>
      <c r="D23" s="76" t="s">
        <v>112</v>
      </c>
      <c r="E23" s="76" t="s">
        <v>161</v>
      </c>
      <c r="F23" s="76" t="s">
        <v>216</v>
      </c>
      <c r="G23" s="76" t="s">
        <v>163</v>
      </c>
      <c r="H23" s="76" t="s">
        <v>112</v>
      </c>
      <c r="I23" s="76" t="s">
        <v>19</v>
      </c>
      <c r="J23" s="76" t="s">
        <v>215</v>
      </c>
      <c r="K23" s="76">
        <v>423</v>
      </c>
    </row>
    <row r="24" spans="2:11">
      <c r="B24" s="33" t="s">
        <v>70</v>
      </c>
      <c r="C24" s="80" t="s">
        <v>5</v>
      </c>
      <c r="D24" s="119" t="s">
        <v>274</v>
      </c>
      <c r="E24" s="119" t="s">
        <v>274</v>
      </c>
      <c r="F24" s="81">
        <v>22425.3</v>
      </c>
      <c r="G24" s="119" t="s">
        <v>274</v>
      </c>
      <c r="H24" s="81">
        <v>1564</v>
      </c>
      <c r="I24" s="119" t="s">
        <v>274</v>
      </c>
      <c r="J24" s="81">
        <v>2961.2</v>
      </c>
      <c r="K24" s="119" t="s">
        <v>274</v>
      </c>
    </row>
    <row r="25" spans="2:11">
      <c r="B25" s="33" t="s">
        <v>71</v>
      </c>
      <c r="C25" s="80" t="s">
        <v>5</v>
      </c>
      <c r="D25" s="119" t="s">
        <v>274</v>
      </c>
      <c r="E25" s="119" t="s">
        <v>274</v>
      </c>
      <c r="F25" s="81">
        <v>8239.4</v>
      </c>
      <c r="G25" s="119" t="s">
        <v>274</v>
      </c>
      <c r="H25" s="81">
        <v>688.5</v>
      </c>
      <c r="I25" s="119" t="s">
        <v>274</v>
      </c>
      <c r="J25" s="81">
        <v>36.86</v>
      </c>
      <c r="K25" s="119" t="s">
        <v>274</v>
      </c>
    </row>
    <row r="26" spans="2:11">
      <c r="B26" s="79" t="s">
        <v>72</v>
      </c>
      <c r="C26" s="80" t="s">
        <v>5</v>
      </c>
      <c r="D26" s="119" t="s">
        <v>274</v>
      </c>
      <c r="E26" s="119" t="s">
        <v>274</v>
      </c>
      <c r="F26" s="81" t="s">
        <v>267</v>
      </c>
      <c r="G26" s="119" t="s">
        <v>274</v>
      </c>
      <c r="H26" s="81">
        <v>32.619999999999997</v>
      </c>
      <c r="I26" s="119" t="s">
        <v>274</v>
      </c>
      <c r="J26" s="81">
        <v>28.209999999999997</v>
      </c>
      <c r="K26" s="119" t="s">
        <v>274</v>
      </c>
    </row>
    <row r="27" spans="2:11">
      <c r="B27" s="79" t="s">
        <v>73</v>
      </c>
      <c r="C27" s="80" t="s">
        <v>5</v>
      </c>
      <c r="D27" s="119" t="s">
        <v>274</v>
      </c>
      <c r="E27" s="119" t="s">
        <v>274</v>
      </c>
      <c r="F27" s="81" t="s">
        <v>267</v>
      </c>
      <c r="G27" s="119" t="s">
        <v>274</v>
      </c>
      <c r="H27" s="81">
        <v>66.680000000000007</v>
      </c>
      <c r="I27" s="119" t="s">
        <v>274</v>
      </c>
      <c r="J27" s="81">
        <v>25.23</v>
      </c>
      <c r="K27" s="119" t="s">
        <v>274</v>
      </c>
    </row>
    <row r="28" spans="2:11">
      <c r="B28" s="79" t="s">
        <v>74</v>
      </c>
      <c r="C28" s="80" t="s">
        <v>5</v>
      </c>
      <c r="D28" s="119" t="s">
        <v>274</v>
      </c>
      <c r="E28" s="119" t="s">
        <v>274</v>
      </c>
      <c r="F28" s="81" t="s">
        <v>267</v>
      </c>
      <c r="G28" s="119" t="s">
        <v>274</v>
      </c>
      <c r="H28" s="81">
        <v>35.799999999999997</v>
      </c>
      <c r="I28" s="119" t="s">
        <v>274</v>
      </c>
      <c r="J28" s="81">
        <v>28.24</v>
      </c>
      <c r="K28" s="119" t="s">
        <v>274</v>
      </c>
    </row>
    <row r="29" spans="2:11">
      <c r="B29" s="79" t="s">
        <v>75</v>
      </c>
      <c r="C29" s="80" t="s">
        <v>5</v>
      </c>
      <c r="D29" s="119" t="s">
        <v>274</v>
      </c>
      <c r="E29" s="119" t="s">
        <v>274</v>
      </c>
      <c r="F29" s="81" t="s">
        <v>267</v>
      </c>
      <c r="G29" s="119" t="s">
        <v>274</v>
      </c>
      <c r="H29" s="81" t="s">
        <v>155</v>
      </c>
      <c r="I29" s="119" t="s">
        <v>274</v>
      </c>
      <c r="J29" s="81">
        <v>35.160000000000004</v>
      </c>
      <c r="K29" s="119" t="s">
        <v>274</v>
      </c>
    </row>
    <row r="30" spans="2:11">
      <c r="B30" s="79" t="s">
        <v>76</v>
      </c>
      <c r="C30" s="80" t="s">
        <v>5</v>
      </c>
      <c r="D30" s="119" t="s">
        <v>274</v>
      </c>
      <c r="E30" s="119" t="s">
        <v>274</v>
      </c>
      <c r="F30" s="81" t="s">
        <v>267</v>
      </c>
      <c r="G30" s="119" t="s">
        <v>274</v>
      </c>
      <c r="H30" s="81" t="s">
        <v>155</v>
      </c>
      <c r="I30" s="119" t="s">
        <v>274</v>
      </c>
      <c r="J30" s="81" t="s">
        <v>260</v>
      </c>
      <c r="K30" s="119" t="s">
        <v>274</v>
      </c>
    </row>
    <row r="31" spans="2:11">
      <c r="B31" s="79" t="s">
        <v>77</v>
      </c>
      <c r="C31" s="80" t="s">
        <v>5</v>
      </c>
      <c r="D31" s="119" t="s">
        <v>274</v>
      </c>
      <c r="E31" s="119" t="s">
        <v>274</v>
      </c>
      <c r="F31" s="81" t="s">
        <v>267</v>
      </c>
      <c r="G31" s="119" t="s">
        <v>274</v>
      </c>
      <c r="H31" s="81" t="s">
        <v>155</v>
      </c>
      <c r="I31" s="119" t="s">
        <v>274</v>
      </c>
      <c r="J31" s="81" t="s">
        <v>260</v>
      </c>
      <c r="K31" s="119" t="s">
        <v>274</v>
      </c>
    </row>
    <row r="32" spans="2:11">
      <c r="B32" s="88" t="s">
        <v>78</v>
      </c>
      <c r="C32" s="89" t="s">
        <v>5</v>
      </c>
      <c r="D32" s="87" t="s">
        <v>219</v>
      </c>
      <c r="E32" s="87" t="s">
        <v>95</v>
      </c>
      <c r="F32" s="87" t="s">
        <v>220</v>
      </c>
      <c r="G32" s="87" t="s">
        <v>101</v>
      </c>
      <c r="H32" s="87" t="s">
        <v>219</v>
      </c>
      <c r="I32" s="87" t="s">
        <v>41</v>
      </c>
      <c r="J32" s="87" t="s">
        <v>218</v>
      </c>
      <c r="K32" s="87" t="s">
        <v>217</v>
      </c>
    </row>
    <row r="33" spans="2:11">
      <c r="B33" s="88" t="s">
        <v>81</v>
      </c>
      <c r="C33" s="89" t="s">
        <v>5</v>
      </c>
      <c r="D33" s="87" t="s">
        <v>222</v>
      </c>
      <c r="E33" s="87" t="s">
        <v>101</v>
      </c>
      <c r="F33" s="87" t="s">
        <v>223</v>
      </c>
      <c r="G33" s="87" t="s">
        <v>101</v>
      </c>
      <c r="H33" s="87" t="s">
        <v>222</v>
      </c>
      <c r="I33" s="87" t="s">
        <v>42</v>
      </c>
      <c r="J33" s="87" t="s">
        <v>218</v>
      </c>
      <c r="K33" s="87" t="s">
        <v>221</v>
      </c>
    </row>
    <row r="34" spans="2:11">
      <c r="B34" s="88" t="s">
        <v>82</v>
      </c>
      <c r="C34" s="89" t="s">
        <v>5</v>
      </c>
      <c r="D34" s="87" t="s">
        <v>48</v>
      </c>
      <c r="E34" s="87" t="s">
        <v>48</v>
      </c>
      <c r="F34" s="87" t="s">
        <v>271</v>
      </c>
      <c r="G34" s="87" t="s">
        <v>48</v>
      </c>
      <c r="H34" s="87" t="s">
        <v>48</v>
      </c>
      <c r="I34" s="87" t="s">
        <v>48</v>
      </c>
      <c r="J34" s="87" t="s">
        <v>48</v>
      </c>
      <c r="K34" s="87" t="s">
        <v>48</v>
      </c>
    </row>
    <row r="35" spans="2:11">
      <c r="B35" s="88" t="s">
        <v>83</v>
      </c>
      <c r="C35" s="89" t="s">
        <v>5</v>
      </c>
      <c r="D35" s="87" t="s">
        <v>80</v>
      </c>
      <c r="E35" s="87" t="s">
        <v>80</v>
      </c>
      <c r="F35" s="87" t="s">
        <v>272</v>
      </c>
      <c r="G35" s="87" t="s">
        <v>80</v>
      </c>
      <c r="H35" s="87" t="s">
        <v>80</v>
      </c>
      <c r="I35" s="87" t="s">
        <v>80</v>
      </c>
      <c r="J35" s="87" t="s">
        <v>80</v>
      </c>
      <c r="K35" s="87" t="s">
        <v>80</v>
      </c>
    </row>
    <row r="36" spans="2:11">
      <c r="B36" s="38" t="s">
        <v>84</v>
      </c>
      <c r="C36" s="89" t="s">
        <v>5</v>
      </c>
      <c r="D36" s="87" t="s">
        <v>80</v>
      </c>
      <c r="E36" s="87" t="s">
        <v>80</v>
      </c>
      <c r="F36" s="87" t="s">
        <v>272</v>
      </c>
      <c r="G36" s="87" t="s">
        <v>80</v>
      </c>
      <c r="H36" s="87" t="s">
        <v>80</v>
      </c>
      <c r="I36" s="87" t="s">
        <v>80</v>
      </c>
      <c r="J36" s="87" t="s">
        <v>80</v>
      </c>
      <c r="K36" s="87" t="s">
        <v>80</v>
      </c>
    </row>
    <row r="37" spans="2:11">
      <c r="B37" s="110" t="s">
        <v>85</v>
      </c>
      <c r="C37" s="93" t="s">
        <v>5</v>
      </c>
      <c r="D37" s="94" t="s">
        <v>175</v>
      </c>
      <c r="E37" s="94" t="s">
        <v>175</v>
      </c>
      <c r="F37" s="94" t="s">
        <v>273</v>
      </c>
      <c r="G37" s="94" t="s">
        <v>175</v>
      </c>
      <c r="H37" s="94" t="s">
        <v>175</v>
      </c>
      <c r="I37" s="94" t="s">
        <v>175</v>
      </c>
      <c r="J37" s="94" t="s">
        <v>175</v>
      </c>
      <c r="K37" s="94" t="s">
        <v>175</v>
      </c>
    </row>
    <row r="38" spans="2:11">
      <c r="B38" s="92" t="s">
        <v>87</v>
      </c>
      <c r="C38" s="93" t="s">
        <v>5</v>
      </c>
      <c r="D38" s="94" t="s">
        <v>80</v>
      </c>
      <c r="E38" s="94" t="s">
        <v>80</v>
      </c>
      <c r="F38" s="94" t="s">
        <v>272</v>
      </c>
      <c r="G38" s="94" t="s">
        <v>80</v>
      </c>
      <c r="H38" s="94" t="s">
        <v>80</v>
      </c>
      <c r="I38" s="94" t="s">
        <v>80</v>
      </c>
      <c r="J38" s="94" t="s">
        <v>80</v>
      </c>
      <c r="K38" s="94" t="s">
        <v>80</v>
      </c>
    </row>
    <row r="39" spans="2:11">
      <c r="B39" s="92" t="s">
        <v>88</v>
      </c>
      <c r="C39" s="93" t="s">
        <v>5</v>
      </c>
      <c r="D39" s="94" t="s">
        <v>48</v>
      </c>
      <c r="E39" s="94" t="s">
        <v>48</v>
      </c>
      <c r="F39" s="94" t="s">
        <v>271</v>
      </c>
      <c r="G39" s="94" t="s">
        <v>48</v>
      </c>
      <c r="H39" s="94" t="s">
        <v>48</v>
      </c>
      <c r="I39" s="94" t="s">
        <v>48</v>
      </c>
      <c r="J39" s="94" t="s">
        <v>48</v>
      </c>
      <c r="K39" s="94" t="s">
        <v>48</v>
      </c>
    </row>
    <row r="40" spans="2:11">
      <c r="B40" s="92" t="s">
        <v>89</v>
      </c>
      <c r="C40" s="93" t="s">
        <v>5</v>
      </c>
      <c r="D40" s="94" t="s">
        <v>48</v>
      </c>
      <c r="E40" s="94" t="s">
        <v>48</v>
      </c>
      <c r="F40" s="94" t="s">
        <v>271</v>
      </c>
      <c r="G40" s="94" t="s">
        <v>48</v>
      </c>
      <c r="H40" s="94" t="s">
        <v>48</v>
      </c>
      <c r="I40" s="94" t="s">
        <v>48</v>
      </c>
      <c r="J40" s="94" t="s">
        <v>48</v>
      </c>
      <c r="K40" s="94" t="s">
        <v>48</v>
      </c>
    </row>
    <row r="41" spans="2:11">
      <c r="B41" s="92" t="s">
        <v>90</v>
      </c>
      <c r="C41" s="93" t="s">
        <v>5</v>
      </c>
      <c r="D41" s="94" t="s">
        <v>48</v>
      </c>
      <c r="E41" s="94" t="s">
        <v>48</v>
      </c>
      <c r="F41" s="94" t="s">
        <v>271</v>
      </c>
      <c r="G41" s="94" t="s">
        <v>48</v>
      </c>
      <c r="H41" s="94" t="s">
        <v>48</v>
      </c>
      <c r="I41" s="94" t="s">
        <v>48</v>
      </c>
      <c r="J41" s="94" t="s">
        <v>48</v>
      </c>
      <c r="K41" s="94" t="s">
        <v>48</v>
      </c>
    </row>
    <row r="42" spans="2:11">
      <c r="B42" s="92" t="s">
        <v>91</v>
      </c>
      <c r="C42" s="93" t="s">
        <v>5</v>
      </c>
      <c r="D42" s="94" t="s">
        <v>48</v>
      </c>
      <c r="E42" s="94" t="s">
        <v>48</v>
      </c>
      <c r="F42" s="94" t="s">
        <v>271</v>
      </c>
      <c r="G42" s="94" t="s">
        <v>48</v>
      </c>
      <c r="H42" s="94" t="s">
        <v>48</v>
      </c>
      <c r="I42" s="94" t="s">
        <v>48</v>
      </c>
      <c r="J42" s="94" t="s">
        <v>48</v>
      </c>
      <c r="K42" s="94" t="s">
        <v>48</v>
      </c>
    </row>
    <row r="43" spans="2:11">
      <c r="B43" s="92" t="s">
        <v>92</v>
      </c>
      <c r="C43" s="93" t="s">
        <v>5</v>
      </c>
      <c r="D43" s="94" t="s">
        <v>48</v>
      </c>
      <c r="E43" s="94" t="s">
        <v>48</v>
      </c>
      <c r="F43" s="94" t="s">
        <v>271</v>
      </c>
      <c r="G43" s="94" t="s">
        <v>48</v>
      </c>
      <c r="H43" s="94" t="s">
        <v>48</v>
      </c>
      <c r="I43" s="94" t="s">
        <v>48</v>
      </c>
      <c r="J43" s="94" t="s">
        <v>48</v>
      </c>
      <c r="K43" s="94" t="s">
        <v>48</v>
      </c>
    </row>
    <row r="44" spans="2:11">
      <c r="B44" s="43" t="s">
        <v>93</v>
      </c>
      <c r="C44" s="99" t="s">
        <v>5</v>
      </c>
      <c r="D44" s="100" t="s">
        <v>226</v>
      </c>
      <c r="E44" s="100" t="s">
        <v>103</v>
      </c>
      <c r="F44" s="100" t="s">
        <v>227</v>
      </c>
      <c r="G44" s="100" t="s">
        <v>100</v>
      </c>
      <c r="H44" s="100" t="s">
        <v>226</v>
      </c>
      <c r="I44" s="100" t="s">
        <v>43</v>
      </c>
      <c r="J44" s="100" t="s">
        <v>225</v>
      </c>
      <c r="K44" s="100" t="s">
        <v>224</v>
      </c>
    </row>
    <row r="45" spans="2:11">
      <c r="B45" s="43" t="s">
        <v>104</v>
      </c>
      <c r="C45" s="99" t="s">
        <v>5</v>
      </c>
      <c r="D45" s="100" t="s">
        <v>230</v>
      </c>
      <c r="E45" s="100" t="s">
        <v>86</v>
      </c>
      <c r="F45" s="100" t="s">
        <v>232</v>
      </c>
      <c r="G45" s="100" t="s">
        <v>86</v>
      </c>
      <c r="H45" s="100" t="s">
        <v>231</v>
      </c>
      <c r="I45" s="100" t="s">
        <v>172</v>
      </c>
      <c r="J45" s="100" t="s">
        <v>229</v>
      </c>
      <c r="K45" s="100" t="s">
        <v>228</v>
      </c>
    </row>
    <row r="46" spans="2:11">
      <c r="B46" s="98" t="s">
        <v>113</v>
      </c>
      <c r="C46" s="99" t="s">
        <v>5</v>
      </c>
      <c r="D46" s="100" t="s">
        <v>234</v>
      </c>
      <c r="E46" s="100" t="s">
        <v>124</v>
      </c>
      <c r="F46" s="100" t="s">
        <v>236</v>
      </c>
      <c r="G46" s="100" t="s">
        <v>235</v>
      </c>
      <c r="H46" s="100" t="s">
        <v>234</v>
      </c>
      <c r="I46" s="100" t="s">
        <v>95</v>
      </c>
      <c r="J46" s="100" t="s">
        <v>109</v>
      </c>
      <c r="K46" s="100" t="s">
        <v>233</v>
      </c>
    </row>
    <row r="47" spans="2:11">
      <c r="B47" s="98" t="s">
        <v>125</v>
      </c>
      <c r="C47" s="99" t="s">
        <v>5</v>
      </c>
      <c r="D47" s="100" t="s">
        <v>238</v>
      </c>
      <c r="E47" s="100" t="s">
        <v>20</v>
      </c>
      <c r="F47" s="100" t="s">
        <v>239</v>
      </c>
      <c r="G47" s="100" t="s">
        <v>20</v>
      </c>
      <c r="H47" s="100" t="s">
        <v>238</v>
      </c>
      <c r="I47" s="100" t="s">
        <v>8</v>
      </c>
      <c r="J47" s="100" t="s">
        <v>172</v>
      </c>
      <c r="K47" s="100" t="s">
        <v>237</v>
      </c>
    </row>
    <row r="48" spans="2:11">
      <c r="B48" s="98" t="s">
        <v>126</v>
      </c>
      <c r="C48" s="99" t="s">
        <v>5</v>
      </c>
      <c r="D48" s="100" t="s">
        <v>106</v>
      </c>
      <c r="E48" s="100" t="s">
        <v>161</v>
      </c>
      <c r="F48" s="100" t="s">
        <v>241</v>
      </c>
      <c r="G48" s="100" t="s">
        <v>161</v>
      </c>
      <c r="H48" s="100" t="s">
        <v>106</v>
      </c>
      <c r="I48" s="100" t="s">
        <v>19</v>
      </c>
      <c r="J48" s="100" t="s">
        <v>215</v>
      </c>
      <c r="K48" s="100" t="s">
        <v>240</v>
      </c>
    </row>
    <row r="49" spans="2:11">
      <c r="B49" s="98" t="s">
        <v>127</v>
      </c>
      <c r="C49" s="99" t="s">
        <v>5</v>
      </c>
      <c r="D49" s="100" t="s">
        <v>110</v>
      </c>
      <c r="E49" s="100" t="s">
        <v>25</v>
      </c>
      <c r="F49" s="100" t="s">
        <v>243</v>
      </c>
      <c r="G49" s="100" t="s">
        <v>25</v>
      </c>
      <c r="H49" s="100" t="s">
        <v>108</v>
      </c>
      <c r="I49" s="100" t="s">
        <v>20</v>
      </c>
      <c r="J49" s="100" t="s">
        <v>86</v>
      </c>
      <c r="K49" s="100" t="s">
        <v>242</v>
      </c>
    </row>
    <row r="50" spans="2:11">
      <c r="B50" s="98" t="s">
        <v>128</v>
      </c>
      <c r="C50" s="99" t="s">
        <v>5</v>
      </c>
      <c r="D50" s="100" t="s">
        <v>245</v>
      </c>
      <c r="E50" s="100" t="s">
        <v>23</v>
      </c>
      <c r="F50" s="100" t="s">
        <v>246</v>
      </c>
      <c r="G50" s="100" t="s">
        <v>23</v>
      </c>
      <c r="H50" s="100" t="s">
        <v>245</v>
      </c>
      <c r="I50" s="100" t="s">
        <v>7</v>
      </c>
      <c r="J50" s="100" t="s">
        <v>162</v>
      </c>
      <c r="K50" s="100" t="s">
        <v>244</v>
      </c>
    </row>
    <row r="51" spans="2:11">
      <c r="B51" s="98" t="s">
        <v>129</v>
      </c>
      <c r="C51" s="99" t="s">
        <v>5</v>
      </c>
      <c r="D51" s="100" t="s">
        <v>202</v>
      </c>
      <c r="E51" s="100" t="s">
        <v>21</v>
      </c>
      <c r="F51" s="100" t="s">
        <v>248</v>
      </c>
      <c r="G51" s="100" t="s">
        <v>19</v>
      </c>
      <c r="H51" s="100" t="s">
        <v>202</v>
      </c>
      <c r="I51" s="100" t="s">
        <v>6</v>
      </c>
      <c r="J51" s="100" t="s">
        <v>162</v>
      </c>
      <c r="K51" s="100" t="s">
        <v>247</v>
      </c>
    </row>
    <row r="52" spans="2:11">
      <c r="B52" s="98" t="s">
        <v>130</v>
      </c>
      <c r="C52" s="99" t="s">
        <v>5</v>
      </c>
      <c r="D52" s="100" t="s">
        <v>250</v>
      </c>
      <c r="E52" s="100" t="s">
        <v>68</v>
      </c>
      <c r="F52" s="100" t="s">
        <v>251</v>
      </c>
      <c r="G52" s="100" t="s">
        <v>66</v>
      </c>
      <c r="H52" s="100" t="s">
        <v>250</v>
      </c>
      <c r="I52" s="100" t="s">
        <v>34</v>
      </c>
      <c r="J52" s="100" t="s">
        <v>178</v>
      </c>
      <c r="K52" s="100" t="s">
        <v>249</v>
      </c>
    </row>
    <row r="53" spans="2:11">
      <c r="B53" s="98" t="s">
        <v>131</v>
      </c>
      <c r="C53" s="99" t="s">
        <v>5</v>
      </c>
      <c r="D53" s="100">
        <v>63</v>
      </c>
      <c r="E53" s="100" t="s">
        <v>66</v>
      </c>
      <c r="F53" s="100" t="s">
        <v>253</v>
      </c>
      <c r="G53" s="100" t="s">
        <v>67</v>
      </c>
      <c r="H53" s="100" t="s">
        <v>252</v>
      </c>
      <c r="I53" s="100" t="s">
        <v>48</v>
      </c>
      <c r="J53" s="100" t="s">
        <v>178</v>
      </c>
      <c r="K53" s="100">
        <v>439</v>
      </c>
    </row>
    <row r="54" spans="2:11">
      <c r="B54" s="98" t="s">
        <v>138</v>
      </c>
      <c r="C54" s="99" t="s">
        <v>5</v>
      </c>
      <c r="D54" s="100">
        <v>40</v>
      </c>
      <c r="E54" s="100" t="s">
        <v>19</v>
      </c>
      <c r="F54" s="100" t="s">
        <v>254</v>
      </c>
      <c r="G54" s="100" t="s">
        <v>19</v>
      </c>
      <c r="H54" s="100" t="s">
        <v>86</v>
      </c>
      <c r="I54" s="100" t="s">
        <v>7</v>
      </c>
      <c r="J54" s="100" t="s">
        <v>162</v>
      </c>
      <c r="K54" s="100">
        <v>551</v>
      </c>
    </row>
    <row r="55" spans="2:11">
      <c r="B55" s="98" t="s">
        <v>139</v>
      </c>
      <c r="C55" s="99" t="s">
        <v>5</v>
      </c>
      <c r="D55" s="100" t="s">
        <v>238</v>
      </c>
      <c r="E55" s="100" t="s">
        <v>20</v>
      </c>
      <c r="F55" s="100" t="s">
        <v>239</v>
      </c>
      <c r="G55" s="100" t="s">
        <v>20</v>
      </c>
      <c r="H55" s="100" t="s">
        <v>238</v>
      </c>
      <c r="I55" s="100" t="s">
        <v>8</v>
      </c>
      <c r="J55" s="100" t="s">
        <v>172</v>
      </c>
      <c r="K55" s="100" t="s">
        <v>237</v>
      </c>
    </row>
    <row r="56" spans="2:11">
      <c r="B56" s="98" t="s">
        <v>140</v>
      </c>
      <c r="C56" s="99" t="s">
        <v>5</v>
      </c>
      <c r="D56" s="100" t="s">
        <v>218</v>
      </c>
      <c r="E56" s="100" t="s">
        <v>22</v>
      </c>
      <c r="F56" s="100" t="s">
        <v>256</v>
      </c>
      <c r="G56" s="100" t="s">
        <v>22</v>
      </c>
      <c r="H56" s="100" t="s">
        <v>218</v>
      </c>
      <c r="I56" s="102">
        <v>3.4</v>
      </c>
      <c r="J56" s="100" t="s">
        <v>203</v>
      </c>
      <c r="K56" s="100" t="s">
        <v>255</v>
      </c>
    </row>
    <row r="57" spans="2:11">
      <c r="B57" s="98" t="s">
        <v>141</v>
      </c>
      <c r="C57" s="99" t="s">
        <v>5</v>
      </c>
      <c r="D57" s="100" t="s">
        <v>208</v>
      </c>
      <c r="E57" s="100" t="s">
        <v>45</v>
      </c>
      <c r="F57" s="100" t="s">
        <v>258</v>
      </c>
      <c r="G57" s="100" t="s">
        <v>45</v>
      </c>
      <c r="H57" s="100" t="s">
        <v>208</v>
      </c>
      <c r="I57" s="100" t="s">
        <v>15</v>
      </c>
      <c r="J57" s="100" t="s">
        <v>176</v>
      </c>
      <c r="K57" s="100" t="s">
        <v>257</v>
      </c>
    </row>
    <row r="58" spans="2:11">
      <c r="B58" s="98" t="s">
        <v>142</v>
      </c>
      <c r="C58" s="99" t="s">
        <v>5</v>
      </c>
      <c r="D58" s="100" t="s">
        <v>261</v>
      </c>
      <c r="E58" s="100" t="s">
        <v>80</v>
      </c>
      <c r="F58" s="100" t="s">
        <v>262</v>
      </c>
      <c r="G58" s="100" t="s">
        <v>144</v>
      </c>
      <c r="H58" s="100" t="s">
        <v>261</v>
      </c>
      <c r="I58" s="100" t="s">
        <v>33</v>
      </c>
      <c r="J58" s="100" t="s">
        <v>260</v>
      </c>
      <c r="K58" s="100" t="s">
        <v>259</v>
      </c>
    </row>
    <row r="59" spans="2:11">
      <c r="B59" s="105" t="s">
        <v>143</v>
      </c>
      <c r="C59" s="99" t="s">
        <v>5</v>
      </c>
      <c r="D59" s="100" t="s">
        <v>264</v>
      </c>
      <c r="E59" s="100" t="s">
        <v>209</v>
      </c>
      <c r="F59" s="100" t="s">
        <v>265</v>
      </c>
      <c r="G59" s="100" t="s">
        <v>210</v>
      </c>
      <c r="H59" s="100" t="s">
        <v>264</v>
      </c>
      <c r="I59" s="100" t="s">
        <v>66</v>
      </c>
      <c r="J59" s="100" t="s">
        <v>208</v>
      </c>
      <c r="K59" s="100" t="s">
        <v>263</v>
      </c>
    </row>
    <row r="61" spans="2:11">
      <c r="B61" s="7" t="s">
        <v>153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Imprägnierwerk Wülknitz</vt:lpstr>
      <vt:lpstr>Gaswerk Sachsen</vt:lpstr>
      <vt:lpstr>Kokerei Saarland</vt:lpstr>
      <vt:lpstr>Kokerei Brandenburg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</dc:creator>
  <cp:lastModifiedBy>Stefan</cp:lastModifiedBy>
  <dcterms:created xsi:type="dcterms:W3CDTF">2010-05-21T07:05:09Z</dcterms:created>
  <dcterms:modified xsi:type="dcterms:W3CDTF">2010-05-21T09:20:04Z</dcterms:modified>
</cp:coreProperties>
</file>